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KROS\"/>
    </mc:Choice>
  </mc:AlternateContent>
  <bookViews>
    <workbookView xWindow="0" yWindow="0" windowWidth="0" windowHeight="0"/>
  </bookViews>
  <sheets>
    <sheet name="Rekapitulace stavby" sheetId="1" r:id="rId1"/>
    <sheet name="SO 01 - Odtěžení nánosů" sheetId="2" r:id="rId2"/>
    <sheet name="SO 02 - Obnova opevnění n..." sheetId="3" r:id="rId3"/>
    <sheet name="VON - Vedlejší a ostatní ..." sheetId="4" r:id="rId4"/>
    <sheet name="SO 01 - Odtěžení nánosů_01" sheetId="5" r:id="rId5"/>
    <sheet name="SO 01.1 - Sanace levobřež..." sheetId="6" r:id="rId6"/>
    <sheet name="SO 02 - Opravy zdí a dlažeb" sheetId="7" r:id="rId7"/>
    <sheet name="VON - Vedlejší a ostatní ..._01" sheetId="8" r:id="rId8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'SO 01 - Odtěžení nánosů'!$C$87:$K$145</definedName>
    <definedName name="_xlnm.Print_Area" localSheetId="1">'SO 01 - Odtěžení nánosů'!$C$4:$J$41,'SO 01 - Odtěžení nánosů'!$C$73:$K$145</definedName>
    <definedName name="_xlnm.Print_Titles" localSheetId="1">'SO 01 - Odtěžení nánosů'!$87:$87</definedName>
    <definedName name="_xlnm._FilterDatabase" localSheetId="2" hidden="1">'SO 02 - Obnova opevnění n...'!$C$91:$K$194</definedName>
    <definedName name="_xlnm.Print_Area" localSheetId="2">'SO 02 - Obnova opevnění n...'!$C$4:$J$41,'SO 02 - Obnova opevnění n...'!$C$77:$K$194</definedName>
    <definedName name="_xlnm.Print_Titles" localSheetId="2">'SO 02 - Obnova opevnění n...'!$91:$91</definedName>
    <definedName name="_xlnm._FilterDatabase" localSheetId="3" hidden="1">'VON - Vedlejší a ostatní ...'!$C$89:$K$216</definedName>
    <definedName name="_xlnm.Print_Area" localSheetId="3">'VON - Vedlejší a ostatní ...'!$C$4:$J$41,'VON - Vedlejší a ostatní ...'!$C$75:$K$216</definedName>
    <definedName name="_xlnm.Print_Titles" localSheetId="3">'VON - Vedlejší a ostatní ...'!$89:$89</definedName>
    <definedName name="_xlnm._FilterDatabase" localSheetId="4" hidden="1">'SO 01 - Odtěžení nánosů_01'!$C$87:$K$167</definedName>
    <definedName name="_xlnm.Print_Area" localSheetId="4">'SO 01 - Odtěžení nánosů_01'!$C$4:$J$41,'SO 01 - Odtěžení nánosů_01'!$C$73:$K$167</definedName>
    <definedName name="_xlnm.Print_Titles" localSheetId="4">'SO 01 - Odtěžení nánosů_01'!$87:$87</definedName>
    <definedName name="_xlnm._FilterDatabase" localSheetId="5" hidden="1">'SO 01.1 - Sanace levobřež...'!$C$93:$K$161</definedName>
    <definedName name="_xlnm.Print_Area" localSheetId="5">'SO 01.1 - Sanace levobřež...'!$C$4:$J$43,'SO 01.1 - Sanace levobřež...'!$C$77:$K$161</definedName>
    <definedName name="_xlnm.Print_Titles" localSheetId="5">'SO 01.1 - Sanace levobřež...'!$93:$93</definedName>
    <definedName name="_xlnm._FilterDatabase" localSheetId="6" hidden="1">'SO 02 - Opravy zdí a dlažeb'!$C$92:$K$339</definedName>
    <definedName name="_xlnm.Print_Area" localSheetId="6">'SO 02 - Opravy zdí a dlažeb'!$C$4:$J$41,'SO 02 - Opravy zdí a dlažeb'!$C$78:$K$339</definedName>
    <definedName name="_xlnm.Print_Titles" localSheetId="6">'SO 02 - Opravy zdí a dlažeb'!$92:$92</definedName>
    <definedName name="_xlnm._FilterDatabase" localSheetId="7" hidden="1">'VON - Vedlejší a ostatní ..._01'!$C$89:$K$216</definedName>
    <definedName name="_xlnm.Print_Area" localSheetId="7">'VON - Vedlejší a ostatní ..._01'!$C$4:$J$41,'VON - Vedlejší a ostatní ..._01'!$C$75:$K$216</definedName>
    <definedName name="_xlnm.Print_Titles" localSheetId="7">'VON - Vedlejší a ostatní ..._01'!$89:$89</definedName>
  </definedNames>
  <calcPr/>
</workbook>
</file>

<file path=xl/calcChain.xml><?xml version="1.0" encoding="utf-8"?>
<calcChain xmlns="http://schemas.openxmlformats.org/spreadsheetml/2006/main">
  <c i="8" l="1" r="J39"/>
  <c r="J38"/>
  <c i="1" r="AY64"/>
  <c i="8" r="J37"/>
  <c i="1" r="AX64"/>
  <c i="8" r="BI212"/>
  <c r="BH212"/>
  <c r="BF212"/>
  <c r="BE212"/>
  <c r="T212"/>
  <c r="R212"/>
  <c r="P212"/>
  <c r="BI208"/>
  <c r="BH208"/>
  <c r="BF208"/>
  <c r="BE208"/>
  <c r="T208"/>
  <c r="R208"/>
  <c r="P208"/>
  <c r="BI203"/>
  <c r="BH203"/>
  <c r="BF203"/>
  <c r="BE203"/>
  <c r="T203"/>
  <c r="R203"/>
  <c r="P203"/>
  <c r="BI199"/>
  <c r="BH199"/>
  <c r="BF199"/>
  <c r="BE199"/>
  <c r="T199"/>
  <c r="R199"/>
  <c r="P199"/>
  <c r="BI195"/>
  <c r="BH195"/>
  <c r="BF195"/>
  <c r="BE195"/>
  <c r="T195"/>
  <c r="R195"/>
  <c r="P195"/>
  <c r="BI188"/>
  <c r="BH188"/>
  <c r="BF188"/>
  <c r="BE188"/>
  <c r="T188"/>
  <c r="R188"/>
  <c r="P188"/>
  <c r="BI177"/>
  <c r="BH177"/>
  <c r="BF177"/>
  <c r="BE177"/>
  <c r="T177"/>
  <c r="R177"/>
  <c r="P177"/>
  <c r="BI172"/>
  <c r="BH172"/>
  <c r="BF172"/>
  <c r="BE172"/>
  <c r="T172"/>
  <c r="R172"/>
  <c r="P172"/>
  <c r="BI165"/>
  <c r="BH165"/>
  <c r="BF165"/>
  <c r="BE165"/>
  <c r="T165"/>
  <c r="T155"/>
  <c r="R165"/>
  <c r="R155"/>
  <c r="P165"/>
  <c r="P155"/>
  <c r="BI156"/>
  <c r="BH156"/>
  <c r="BF156"/>
  <c r="BE156"/>
  <c r="T156"/>
  <c r="R156"/>
  <c r="P156"/>
  <c r="BI143"/>
  <c r="BH143"/>
  <c r="BF143"/>
  <c r="BE143"/>
  <c r="T143"/>
  <c r="R143"/>
  <c r="P143"/>
  <c r="BI136"/>
  <c r="BH136"/>
  <c r="BF136"/>
  <c r="BE136"/>
  <c r="T136"/>
  <c r="R136"/>
  <c r="P136"/>
  <c r="BI130"/>
  <c r="BH130"/>
  <c r="BF130"/>
  <c r="BE130"/>
  <c r="T130"/>
  <c r="R130"/>
  <c r="P130"/>
  <c r="BI128"/>
  <c r="BH128"/>
  <c r="BF128"/>
  <c r="BE128"/>
  <c r="T128"/>
  <c r="R128"/>
  <c r="P128"/>
  <c r="BI121"/>
  <c r="BH121"/>
  <c r="BF121"/>
  <c r="BE121"/>
  <c r="T121"/>
  <c r="R121"/>
  <c r="P121"/>
  <c r="BI116"/>
  <c r="BH116"/>
  <c r="BF116"/>
  <c r="BE116"/>
  <c r="T116"/>
  <c r="R116"/>
  <c r="P116"/>
  <c r="BI108"/>
  <c r="BH108"/>
  <c r="BF108"/>
  <c r="BE108"/>
  <c r="T108"/>
  <c r="R108"/>
  <c r="P108"/>
  <c r="BI93"/>
  <c r="BH93"/>
  <c r="BF93"/>
  <c r="BE93"/>
  <c r="T93"/>
  <c r="R93"/>
  <c r="P93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7" r="J39"/>
  <c r="J38"/>
  <c i="1" r="AY63"/>
  <c i="7" r="J37"/>
  <c i="1" r="AX63"/>
  <c i="7" r="BI337"/>
  <c r="BH337"/>
  <c r="BF337"/>
  <c r="BE337"/>
  <c r="T337"/>
  <c r="T336"/>
  <c r="R337"/>
  <c r="R336"/>
  <c r="P337"/>
  <c r="P336"/>
  <c r="BI327"/>
  <c r="BH327"/>
  <c r="BF327"/>
  <c r="BE327"/>
  <c r="T327"/>
  <c r="R327"/>
  <c r="P327"/>
  <c r="BI319"/>
  <c r="BH319"/>
  <c r="BF319"/>
  <c r="BE319"/>
  <c r="T319"/>
  <c r="T318"/>
  <c r="T317"/>
  <c r="R319"/>
  <c r="R318"/>
  <c r="R317"/>
  <c r="P319"/>
  <c r="P318"/>
  <c r="P317"/>
  <c r="BI308"/>
  <c r="BH308"/>
  <c r="BF308"/>
  <c r="BE308"/>
  <c r="T308"/>
  <c r="T299"/>
  <c r="R308"/>
  <c r="R299"/>
  <c r="P308"/>
  <c r="P299"/>
  <c r="BI304"/>
  <c r="BH304"/>
  <c r="BF304"/>
  <c r="BE304"/>
  <c r="T304"/>
  <c r="R304"/>
  <c r="P304"/>
  <c r="BI300"/>
  <c r="BH300"/>
  <c r="BF300"/>
  <c r="BE300"/>
  <c r="T300"/>
  <c r="R300"/>
  <c r="P300"/>
  <c r="BI292"/>
  <c r="BH292"/>
  <c r="BF292"/>
  <c r="BE292"/>
  <c r="T292"/>
  <c r="R292"/>
  <c r="P292"/>
  <c r="BI285"/>
  <c r="BH285"/>
  <c r="BF285"/>
  <c r="BE285"/>
  <c r="T285"/>
  <c r="R285"/>
  <c r="P285"/>
  <c r="BI279"/>
  <c r="BH279"/>
  <c r="BF279"/>
  <c r="BE279"/>
  <c r="T279"/>
  <c r="R279"/>
  <c r="P279"/>
  <c r="BI261"/>
  <c r="BH261"/>
  <c r="BF261"/>
  <c r="BE261"/>
  <c r="T261"/>
  <c r="R261"/>
  <c r="P261"/>
  <c r="BI256"/>
  <c r="BH256"/>
  <c r="BF256"/>
  <c r="BE256"/>
  <c r="T256"/>
  <c r="R256"/>
  <c r="P256"/>
  <c r="BI238"/>
  <c r="BH238"/>
  <c r="BF238"/>
  <c r="BE238"/>
  <c r="T238"/>
  <c r="R238"/>
  <c r="P238"/>
  <c r="BI230"/>
  <c r="BH230"/>
  <c r="BF230"/>
  <c r="BE230"/>
  <c r="T230"/>
  <c r="R230"/>
  <c r="P230"/>
  <c r="BI219"/>
  <c r="BH219"/>
  <c r="BF219"/>
  <c r="BE219"/>
  <c r="T219"/>
  <c r="R219"/>
  <c r="P219"/>
  <c r="BI209"/>
  <c r="BH209"/>
  <c r="BF209"/>
  <c r="BE209"/>
  <c r="T209"/>
  <c r="R209"/>
  <c r="P209"/>
  <c r="BI200"/>
  <c r="BH200"/>
  <c r="BF200"/>
  <c r="BE200"/>
  <c r="T200"/>
  <c r="R200"/>
  <c r="P200"/>
  <c r="BI192"/>
  <c r="BH192"/>
  <c r="BF192"/>
  <c r="BE192"/>
  <c r="T192"/>
  <c r="R192"/>
  <c r="P192"/>
  <c r="BI181"/>
  <c r="BH181"/>
  <c r="BF181"/>
  <c r="BE181"/>
  <c r="T181"/>
  <c r="R181"/>
  <c r="P181"/>
  <c r="BI170"/>
  <c r="BH170"/>
  <c r="BF170"/>
  <c r="BE170"/>
  <c r="T170"/>
  <c r="R170"/>
  <c r="P170"/>
  <c r="BI159"/>
  <c r="BH159"/>
  <c r="BF159"/>
  <c r="BE159"/>
  <c r="T159"/>
  <c r="R159"/>
  <c r="P159"/>
  <c r="BI144"/>
  <c r="BH144"/>
  <c r="BF144"/>
  <c r="BE144"/>
  <c r="T144"/>
  <c r="R144"/>
  <c r="P144"/>
  <c r="BI137"/>
  <c r="BH137"/>
  <c r="BF137"/>
  <c r="BE137"/>
  <c r="T137"/>
  <c r="R137"/>
  <c r="P137"/>
  <c r="BI130"/>
  <c r="BH130"/>
  <c r="BF130"/>
  <c r="BE130"/>
  <c r="T130"/>
  <c r="R130"/>
  <c r="P130"/>
  <c r="BI123"/>
  <c r="BH123"/>
  <c r="BF123"/>
  <c r="BE123"/>
  <c r="T123"/>
  <c r="R123"/>
  <c r="P123"/>
  <c r="BI114"/>
  <c r="BH114"/>
  <c r="BF114"/>
  <c r="BE114"/>
  <c r="T114"/>
  <c r="R114"/>
  <c r="P114"/>
  <c r="BI107"/>
  <c r="BH107"/>
  <c r="BF107"/>
  <c r="BE107"/>
  <c r="T107"/>
  <c r="R107"/>
  <c r="P107"/>
  <c r="BI100"/>
  <c r="BH100"/>
  <c r="BF100"/>
  <c r="BE100"/>
  <c r="T100"/>
  <c r="R100"/>
  <c r="P100"/>
  <c r="BI96"/>
  <c r="BH96"/>
  <c r="BF96"/>
  <c r="BE96"/>
  <c r="T96"/>
  <c r="R96"/>
  <c r="P96"/>
  <c r="J90"/>
  <c r="J89"/>
  <c r="F89"/>
  <c r="F87"/>
  <c r="E85"/>
  <c r="J59"/>
  <c r="J58"/>
  <c r="F58"/>
  <c r="F56"/>
  <c r="E54"/>
  <c r="J20"/>
  <c r="E20"/>
  <c r="F90"/>
  <c r="J19"/>
  <c r="J14"/>
  <c r="J87"/>
  <c r="E7"/>
  <c r="E81"/>
  <c i="6" r="J41"/>
  <c r="J40"/>
  <c i="1" r="AY62"/>
  <c i="6" r="J39"/>
  <c i="1" r="AX62"/>
  <c i="6" r="BI159"/>
  <c r="BH159"/>
  <c r="BF159"/>
  <c r="BE159"/>
  <c r="T159"/>
  <c r="T158"/>
  <c r="R159"/>
  <c r="R158"/>
  <c r="P159"/>
  <c r="P158"/>
  <c r="BI153"/>
  <c r="BH153"/>
  <c r="BF153"/>
  <c r="BE153"/>
  <c r="T153"/>
  <c r="R153"/>
  <c r="P153"/>
  <c r="BI147"/>
  <c r="BH147"/>
  <c r="BF147"/>
  <c r="BE147"/>
  <c r="T147"/>
  <c r="R147"/>
  <c r="P147"/>
  <c r="BI142"/>
  <c r="BH142"/>
  <c r="BF142"/>
  <c r="BE142"/>
  <c r="T142"/>
  <c r="R142"/>
  <c r="P142"/>
  <c r="BI136"/>
  <c r="BH136"/>
  <c r="BF136"/>
  <c r="BE136"/>
  <c r="T136"/>
  <c r="R136"/>
  <c r="P136"/>
  <c r="BI129"/>
  <c r="BH129"/>
  <c r="BF129"/>
  <c r="BE129"/>
  <c r="T129"/>
  <c r="R129"/>
  <c r="P129"/>
  <c r="BI124"/>
  <c r="BH124"/>
  <c r="BF124"/>
  <c r="BE124"/>
  <c r="T124"/>
  <c r="R124"/>
  <c r="P124"/>
  <c r="BI118"/>
  <c r="BH118"/>
  <c r="BF118"/>
  <c r="BE118"/>
  <c r="T118"/>
  <c r="R118"/>
  <c r="P118"/>
  <c r="BI111"/>
  <c r="BH111"/>
  <c r="BF111"/>
  <c r="BE111"/>
  <c r="T111"/>
  <c r="R111"/>
  <c r="P111"/>
  <c r="BI104"/>
  <c r="BH104"/>
  <c r="BF104"/>
  <c r="BE104"/>
  <c r="T104"/>
  <c r="R104"/>
  <c r="P104"/>
  <c r="BI97"/>
  <c r="BH97"/>
  <c r="BF97"/>
  <c r="BE97"/>
  <c r="T97"/>
  <c r="T96"/>
  <c r="T95"/>
  <c r="T94"/>
  <c r="R97"/>
  <c r="R96"/>
  <c r="R95"/>
  <c r="R94"/>
  <c r="P97"/>
  <c r="P96"/>
  <c r="P95"/>
  <c r="P94"/>
  <c i="1" r="AU62"/>
  <c i="6" r="J91"/>
  <c r="J90"/>
  <c r="F90"/>
  <c r="F88"/>
  <c r="E86"/>
  <c r="J63"/>
  <c r="J62"/>
  <c r="F62"/>
  <c r="F60"/>
  <c r="E58"/>
  <c r="J22"/>
  <c r="E22"/>
  <c r="F91"/>
  <c r="J21"/>
  <c r="J16"/>
  <c r="J88"/>
  <c r="E7"/>
  <c r="E80"/>
  <c i="5" r="J39"/>
  <c r="J38"/>
  <c i="1" r="AY61"/>
  <c i="5" r="J37"/>
  <c i="1" r="AX61"/>
  <c i="5" r="BI159"/>
  <c r="BH159"/>
  <c r="BF159"/>
  <c r="BE159"/>
  <c r="T159"/>
  <c r="T158"/>
  <c r="R159"/>
  <c r="R158"/>
  <c r="P159"/>
  <c r="P158"/>
  <c r="BI148"/>
  <c r="BH148"/>
  <c r="BF148"/>
  <c r="BE148"/>
  <c r="T148"/>
  <c r="R148"/>
  <c r="P148"/>
  <c r="BI141"/>
  <c r="BH141"/>
  <c r="BF141"/>
  <c r="BE141"/>
  <c r="T141"/>
  <c r="R141"/>
  <c r="P141"/>
  <c r="BI125"/>
  <c r="BH125"/>
  <c r="BF125"/>
  <c r="BE125"/>
  <c r="T125"/>
  <c r="R125"/>
  <c r="P125"/>
  <c r="BI119"/>
  <c r="BH119"/>
  <c r="BF119"/>
  <c r="BE119"/>
  <c r="T119"/>
  <c r="R119"/>
  <c r="P119"/>
  <c r="BI113"/>
  <c r="BH113"/>
  <c r="BF113"/>
  <c r="BE113"/>
  <c r="T113"/>
  <c r="R113"/>
  <c r="P113"/>
  <c r="BI106"/>
  <c r="BH106"/>
  <c r="BF106"/>
  <c r="BE106"/>
  <c r="T106"/>
  <c r="R106"/>
  <c r="P106"/>
  <c r="BI101"/>
  <c r="BH101"/>
  <c r="BF101"/>
  <c r="BE101"/>
  <c r="T101"/>
  <c r="R101"/>
  <c r="P101"/>
  <c r="BI97"/>
  <c r="BH97"/>
  <c r="BF97"/>
  <c r="BE97"/>
  <c r="T97"/>
  <c r="R97"/>
  <c r="P97"/>
  <c r="BI91"/>
  <c r="BH91"/>
  <c r="BF91"/>
  <c r="BE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4" r="J39"/>
  <c r="J38"/>
  <c i="1" r="AY58"/>
  <c i="4" r="J37"/>
  <c i="1" r="AX58"/>
  <c i="4" r="BI212"/>
  <c r="BH212"/>
  <c r="BF212"/>
  <c r="BE212"/>
  <c r="T212"/>
  <c r="R212"/>
  <c r="P212"/>
  <c r="BI208"/>
  <c r="BH208"/>
  <c r="BF208"/>
  <c r="BE208"/>
  <c r="T208"/>
  <c r="R208"/>
  <c r="P208"/>
  <c r="BI203"/>
  <c r="BH203"/>
  <c r="BF203"/>
  <c r="BE203"/>
  <c r="T203"/>
  <c r="R203"/>
  <c r="P203"/>
  <c r="BI194"/>
  <c r="BH194"/>
  <c r="BF194"/>
  <c r="BE194"/>
  <c r="T194"/>
  <c r="R194"/>
  <c r="P194"/>
  <c r="BI190"/>
  <c r="BH190"/>
  <c r="BF190"/>
  <c r="BE190"/>
  <c r="T190"/>
  <c r="R190"/>
  <c r="P190"/>
  <c r="BI186"/>
  <c r="BH186"/>
  <c r="BF186"/>
  <c r="BE186"/>
  <c r="T186"/>
  <c r="R186"/>
  <c r="P186"/>
  <c r="BI184"/>
  <c r="BH184"/>
  <c r="BF184"/>
  <c r="BE184"/>
  <c r="T184"/>
  <c r="R184"/>
  <c r="P184"/>
  <c r="BI173"/>
  <c r="BH173"/>
  <c r="BF173"/>
  <c r="BE173"/>
  <c r="T173"/>
  <c r="R173"/>
  <c r="P173"/>
  <c r="BI168"/>
  <c r="BH168"/>
  <c r="BF168"/>
  <c r="BE168"/>
  <c r="T168"/>
  <c r="R168"/>
  <c r="P168"/>
  <c r="BI163"/>
  <c r="BH163"/>
  <c r="BF163"/>
  <c r="BE163"/>
  <c r="T163"/>
  <c r="R163"/>
  <c r="P163"/>
  <c r="BI154"/>
  <c r="BH154"/>
  <c r="BF154"/>
  <c r="BE154"/>
  <c r="T154"/>
  <c r="R154"/>
  <c r="P154"/>
  <c r="BI141"/>
  <c r="BH141"/>
  <c r="BF141"/>
  <c r="BE141"/>
  <c r="T141"/>
  <c r="R141"/>
  <c r="P141"/>
  <c r="BI134"/>
  <c r="BH134"/>
  <c r="BF134"/>
  <c r="BE134"/>
  <c r="T134"/>
  <c r="R134"/>
  <c r="P134"/>
  <c r="BI128"/>
  <c r="BH128"/>
  <c r="BF128"/>
  <c r="BE128"/>
  <c r="T128"/>
  <c r="R128"/>
  <c r="P128"/>
  <c r="BI126"/>
  <c r="BH126"/>
  <c r="BF126"/>
  <c r="BE126"/>
  <c r="T126"/>
  <c r="R126"/>
  <c r="P126"/>
  <c r="BI120"/>
  <c r="BH120"/>
  <c r="BF120"/>
  <c r="BE120"/>
  <c r="T120"/>
  <c r="R120"/>
  <c r="P120"/>
  <c r="BI114"/>
  <c r="BH114"/>
  <c r="BF114"/>
  <c r="BE114"/>
  <c r="T114"/>
  <c r="R114"/>
  <c r="P114"/>
  <c r="BI107"/>
  <c r="BH107"/>
  <c r="BF107"/>
  <c r="BE107"/>
  <c r="T107"/>
  <c r="R107"/>
  <c r="P107"/>
  <c r="BI93"/>
  <c r="BH93"/>
  <c r="BF93"/>
  <c r="BE93"/>
  <c r="T93"/>
  <c r="R93"/>
  <c r="P93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3" r="J39"/>
  <c r="J38"/>
  <c i="1" r="AY57"/>
  <c i="3" r="J37"/>
  <c i="1" r="AX57"/>
  <c i="3" r="BI191"/>
  <c r="BH191"/>
  <c r="BF191"/>
  <c r="BE191"/>
  <c r="T191"/>
  <c r="T190"/>
  <c r="R191"/>
  <c r="R190"/>
  <c r="P191"/>
  <c r="P190"/>
  <c r="BI186"/>
  <c r="BH186"/>
  <c r="BF186"/>
  <c r="BE186"/>
  <c r="T186"/>
  <c r="R186"/>
  <c r="P186"/>
  <c r="BI179"/>
  <c r="BH179"/>
  <c r="BF179"/>
  <c r="BE179"/>
  <c r="T179"/>
  <c r="R179"/>
  <c r="P179"/>
  <c r="BI172"/>
  <c r="BH172"/>
  <c r="BF172"/>
  <c r="BE172"/>
  <c r="T172"/>
  <c r="R172"/>
  <c r="P172"/>
  <c r="BI164"/>
  <c r="BH164"/>
  <c r="BF164"/>
  <c r="BE164"/>
  <c r="T164"/>
  <c r="R164"/>
  <c r="P164"/>
  <c r="BI157"/>
  <c r="BH157"/>
  <c r="BF157"/>
  <c r="BE157"/>
  <c r="T157"/>
  <c r="R157"/>
  <c r="P157"/>
  <c r="BI149"/>
  <c r="BH149"/>
  <c r="BF149"/>
  <c r="BE149"/>
  <c r="T149"/>
  <c r="T148"/>
  <c r="R149"/>
  <c r="R148"/>
  <c r="P149"/>
  <c r="P148"/>
  <c r="BI142"/>
  <c r="BH142"/>
  <c r="BF142"/>
  <c r="BE142"/>
  <c r="T142"/>
  <c r="T141"/>
  <c r="R142"/>
  <c r="R141"/>
  <c r="P142"/>
  <c r="P141"/>
  <c r="BI135"/>
  <c r="BH135"/>
  <c r="BF135"/>
  <c r="BE135"/>
  <c r="T135"/>
  <c r="R135"/>
  <c r="P135"/>
  <c r="BI129"/>
  <c r="BH129"/>
  <c r="BF129"/>
  <c r="BE129"/>
  <c r="T129"/>
  <c r="R129"/>
  <c r="P129"/>
  <c r="BI124"/>
  <c r="BH124"/>
  <c r="BF124"/>
  <c r="BE124"/>
  <c r="T124"/>
  <c r="R124"/>
  <c r="P124"/>
  <c r="BI113"/>
  <c r="BH113"/>
  <c r="BF113"/>
  <c r="BE113"/>
  <c r="T113"/>
  <c r="R113"/>
  <c r="P113"/>
  <c r="BI102"/>
  <c r="BH102"/>
  <c r="BF102"/>
  <c r="BE102"/>
  <c r="T102"/>
  <c r="R102"/>
  <c r="P102"/>
  <c r="BI95"/>
  <c r="BH95"/>
  <c r="BF95"/>
  <c r="BE95"/>
  <c r="T95"/>
  <c r="T94"/>
  <c r="R95"/>
  <c r="R94"/>
  <c r="P95"/>
  <c r="P94"/>
  <c r="J89"/>
  <c r="J88"/>
  <c r="F88"/>
  <c r="F86"/>
  <c r="E84"/>
  <c r="J59"/>
  <c r="J58"/>
  <c r="F58"/>
  <c r="F56"/>
  <c r="E54"/>
  <c r="J20"/>
  <c r="E20"/>
  <c r="F89"/>
  <c r="J19"/>
  <c r="J14"/>
  <c r="J86"/>
  <c r="E7"/>
  <c r="E80"/>
  <c i="2" r="J39"/>
  <c r="J38"/>
  <c i="1" r="AY56"/>
  <c i="2" r="J37"/>
  <c i="1" r="AX56"/>
  <c i="2" r="BI139"/>
  <c r="BH139"/>
  <c r="BF139"/>
  <c r="BE139"/>
  <c r="T139"/>
  <c r="T138"/>
  <c r="R139"/>
  <c r="R138"/>
  <c r="P139"/>
  <c r="P138"/>
  <c r="BI130"/>
  <c r="BH130"/>
  <c r="BF130"/>
  <c r="BE130"/>
  <c r="T130"/>
  <c r="R130"/>
  <c r="P130"/>
  <c r="BI123"/>
  <c r="BH123"/>
  <c r="BF123"/>
  <c r="BE123"/>
  <c r="T123"/>
  <c r="R123"/>
  <c r="P123"/>
  <c r="BI109"/>
  <c r="BH109"/>
  <c r="BF109"/>
  <c r="BE109"/>
  <c r="T109"/>
  <c r="R109"/>
  <c r="P109"/>
  <c r="BI103"/>
  <c r="BH103"/>
  <c r="BF103"/>
  <c r="BE103"/>
  <c r="T103"/>
  <c r="R103"/>
  <c r="P103"/>
  <c r="BI95"/>
  <c r="BH95"/>
  <c r="BF95"/>
  <c r="BE95"/>
  <c r="T95"/>
  <c r="R95"/>
  <c r="P95"/>
  <c r="BI91"/>
  <c r="BH91"/>
  <c r="BF91"/>
  <c r="BE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1" r="L50"/>
  <c r="AM50"/>
  <c r="AM49"/>
  <c r="L49"/>
  <c r="AM47"/>
  <c r="L47"/>
  <c r="L45"/>
  <c r="L44"/>
  <c i="2" r="BK139"/>
  <c r="J139"/>
  <c r="BK130"/>
  <c r="J130"/>
  <c r="BK123"/>
  <c r="J123"/>
  <c r="BK109"/>
  <c r="J109"/>
  <c r="BK103"/>
  <c r="J103"/>
  <c r="BK95"/>
  <c r="J95"/>
  <c r="BK91"/>
  <c r="J91"/>
  <c i="1" r="AS60"/>
  <c r="AS55"/>
  <c i="3" r="BK191"/>
  <c r="J191"/>
  <c r="BK186"/>
  <c r="J186"/>
  <c r="BK179"/>
  <c r="J179"/>
  <c r="BK172"/>
  <c r="J172"/>
  <c r="BK164"/>
  <c r="J164"/>
  <c r="BK157"/>
  <c r="J157"/>
  <c r="BK149"/>
  <c r="J149"/>
  <c r="BK142"/>
  <c r="J142"/>
  <c r="BK135"/>
  <c r="J135"/>
  <c r="BK129"/>
  <c r="J129"/>
  <c r="BK124"/>
  <c r="J124"/>
  <c r="BK113"/>
  <c r="J113"/>
  <c r="BK102"/>
  <c r="J102"/>
  <c r="BK95"/>
  <c r="J95"/>
  <c i="4" r="BK212"/>
  <c r="J212"/>
  <c r="BK208"/>
  <c r="J208"/>
  <c r="BK203"/>
  <c r="J203"/>
  <c r="BK194"/>
  <c r="J194"/>
  <c r="BK190"/>
  <c r="J190"/>
  <c r="BK186"/>
  <c r="J186"/>
  <c r="BK184"/>
  <c r="J184"/>
  <c r="BK173"/>
  <c r="J173"/>
  <c r="BK168"/>
  <c r="J168"/>
  <c r="BK163"/>
  <c r="J163"/>
  <c r="BK154"/>
  <c r="J154"/>
  <c r="BK141"/>
  <c r="J141"/>
  <c r="BK134"/>
  <c r="J134"/>
  <c r="BK128"/>
  <c r="J128"/>
  <c r="BK126"/>
  <c r="J126"/>
  <c r="BK120"/>
  <c r="J120"/>
  <c r="BK114"/>
  <c r="J114"/>
  <c r="BK107"/>
  <c r="J107"/>
  <c r="BK93"/>
  <c r="J93"/>
  <c i="5" r="BK159"/>
  <c r="J159"/>
  <c r="BK148"/>
  <c r="J148"/>
  <c r="BK141"/>
  <c r="J141"/>
  <c r="BK125"/>
  <c r="J125"/>
  <c r="BK119"/>
  <c r="J119"/>
  <c r="BK113"/>
  <c r="J113"/>
  <c r="BK106"/>
  <c r="J106"/>
  <c r="BK101"/>
  <c r="J101"/>
  <c r="BK97"/>
  <c r="J97"/>
  <c r="BK91"/>
  <c r="J91"/>
  <c i="6" r="BK159"/>
  <c r="J159"/>
  <c r="BK153"/>
  <c r="J153"/>
  <c r="BK147"/>
  <c r="J147"/>
  <c r="BK142"/>
  <c r="J142"/>
  <c r="BK136"/>
  <c r="J136"/>
  <c r="BK129"/>
  <c r="J129"/>
  <c r="BK124"/>
  <c r="J124"/>
  <c r="BK118"/>
  <c r="J118"/>
  <c r="BK111"/>
  <c r="J111"/>
  <c r="BK104"/>
  <c r="J104"/>
  <c r="BK97"/>
  <c r="J97"/>
  <c i="7" r="BK337"/>
  <c r="J337"/>
  <c r="BK327"/>
  <c r="J327"/>
  <c r="BK319"/>
  <c r="J319"/>
  <c r="BK308"/>
  <c r="J308"/>
  <c r="BK304"/>
  <c r="J304"/>
  <c r="BK300"/>
  <c r="J300"/>
  <c r="BK292"/>
  <c r="J292"/>
  <c r="BK285"/>
  <c r="J285"/>
  <c r="BK279"/>
  <c r="J279"/>
  <c r="BK261"/>
  <c r="J261"/>
  <c r="BK256"/>
  <c r="J256"/>
  <c r="BK238"/>
  <c r="J238"/>
  <c r="BK230"/>
  <c r="J230"/>
  <c r="BK219"/>
  <c r="J219"/>
  <c r="BK209"/>
  <c r="J209"/>
  <c r="BK200"/>
  <c r="J200"/>
  <c r="BK192"/>
  <c r="J192"/>
  <c r="BK181"/>
  <c r="J181"/>
  <c r="BK170"/>
  <c r="J170"/>
  <c r="BK159"/>
  <c r="J159"/>
  <c r="BK144"/>
  <c r="J144"/>
  <c r="BK137"/>
  <c r="J137"/>
  <c r="BK130"/>
  <c r="J130"/>
  <c r="BK123"/>
  <c r="J123"/>
  <c r="BK114"/>
  <c r="J114"/>
  <c r="BK107"/>
  <c r="J107"/>
  <c r="BK100"/>
  <c r="J100"/>
  <c r="BK96"/>
  <c r="J96"/>
  <c i="8" r="BK212"/>
  <c r="J212"/>
  <c r="BK208"/>
  <c r="J208"/>
  <c r="BK203"/>
  <c r="J203"/>
  <c r="BK199"/>
  <c r="J199"/>
  <c r="BK195"/>
  <c r="J195"/>
  <c r="BK188"/>
  <c r="J188"/>
  <c r="BK177"/>
  <c r="J177"/>
  <c r="BK172"/>
  <c r="J172"/>
  <c r="BK165"/>
  <c r="J165"/>
  <c r="BK156"/>
  <c r="J156"/>
  <c r="BK143"/>
  <c r="J143"/>
  <c r="BK136"/>
  <c r="J136"/>
  <c r="BK130"/>
  <c r="J130"/>
  <c r="BK128"/>
  <c r="J128"/>
  <c r="BK121"/>
  <c r="J121"/>
  <c r="BK116"/>
  <c r="J116"/>
  <c r="BK108"/>
  <c r="J108"/>
  <c r="BK93"/>
  <c r="J93"/>
  <c i="2" l="1" r="BK90"/>
  <c r="J90"/>
  <c r="J65"/>
  <c r="P90"/>
  <c r="P89"/>
  <c r="P88"/>
  <c i="1" r="AU56"/>
  <c i="2" r="R90"/>
  <c r="R89"/>
  <c r="R88"/>
  <c r="T90"/>
  <c r="T89"/>
  <c r="T88"/>
  <c i="3" r="BK171"/>
  <c r="J171"/>
  <c r="J69"/>
  <c r="P171"/>
  <c r="P156"/>
  <c r="P93"/>
  <c r="P92"/>
  <c i="1" r="AU57"/>
  <c i="3" r="R171"/>
  <c r="R156"/>
  <c r="R93"/>
  <c r="R92"/>
  <c r="T171"/>
  <c r="T156"/>
  <c r="T93"/>
  <c r="T92"/>
  <c i="4" r="BK92"/>
  <c r="J92"/>
  <c r="J65"/>
  <c r="P92"/>
  <c r="R92"/>
  <c r="T92"/>
  <c r="BK125"/>
  <c r="J125"/>
  <c r="J66"/>
  <c r="P125"/>
  <c r="R125"/>
  <c r="T125"/>
  <c r="BK153"/>
  <c r="J153"/>
  <c r="J67"/>
  <c r="P153"/>
  <c r="R153"/>
  <c r="T153"/>
  <c r="BK167"/>
  <c r="J167"/>
  <c r="J68"/>
  <c r="P167"/>
  <c r="R167"/>
  <c r="T167"/>
  <c i="5" r="BK90"/>
  <c r="J90"/>
  <c r="J65"/>
  <c r="P90"/>
  <c r="P89"/>
  <c r="P88"/>
  <c i="1" r="AU61"/>
  <c i="5" r="R90"/>
  <c r="R89"/>
  <c r="R88"/>
  <c r="T90"/>
  <c r="T89"/>
  <c r="T88"/>
  <c i="7" r="BK95"/>
  <c r="J95"/>
  <c r="J65"/>
  <c r="P95"/>
  <c r="R95"/>
  <c r="T95"/>
  <c r="BK122"/>
  <c r="J122"/>
  <c r="J66"/>
  <c r="P122"/>
  <c r="R122"/>
  <c r="T122"/>
  <c r="BK229"/>
  <c r="J229"/>
  <c r="J67"/>
  <c r="P229"/>
  <c r="R229"/>
  <c r="T229"/>
  <c i="8" r="BK92"/>
  <c r="J92"/>
  <c r="J65"/>
  <c r="P92"/>
  <c r="R92"/>
  <c r="T92"/>
  <c r="BK127"/>
  <c r="J127"/>
  <c r="J66"/>
  <c r="P127"/>
  <c r="R127"/>
  <c r="T127"/>
  <c r="BK171"/>
  <c r="J171"/>
  <c r="J68"/>
  <c r="P171"/>
  <c r="R171"/>
  <c r="T171"/>
  <c i="2" r="BK138"/>
  <c r="J138"/>
  <c r="J66"/>
  <c i="3" r="BK141"/>
  <c r="J141"/>
  <c r="J66"/>
  <c r="BK148"/>
  <c r="J148"/>
  <c r="J67"/>
  <c r="BK156"/>
  <c r="J156"/>
  <c r="J68"/>
  <c r="BK190"/>
  <c r="J190"/>
  <c r="J70"/>
  <c i="5" r="BK158"/>
  <c r="J158"/>
  <c r="J66"/>
  <c i="6" r="BK158"/>
  <c r="J158"/>
  <c r="J70"/>
  <c i="7" r="BK299"/>
  <c r="J299"/>
  <c r="J68"/>
  <c r="BK336"/>
  <c r="J336"/>
  <c r="J71"/>
  <c i="8" r="BK155"/>
  <c r="J155"/>
  <c r="J67"/>
  <c r="E50"/>
  <c r="J56"/>
  <c r="F59"/>
  <c r="BG93"/>
  <c r="BG108"/>
  <c r="BG116"/>
  <c r="BG121"/>
  <c r="BG128"/>
  <c r="BG130"/>
  <c r="BG136"/>
  <c r="BG143"/>
  <c r="BG156"/>
  <c r="BG165"/>
  <c r="BG172"/>
  <c r="BG177"/>
  <c r="BG188"/>
  <c r="BG195"/>
  <c r="BG199"/>
  <c r="BG203"/>
  <c r="BG208"/>
  <c r="BG212"/>
  <c i="7" r="E50"/>
  <c r="J56"/>
  <c r="F59"/>
  <c r="BG96"/>
  <c r="BG100"/>
  <c r="BG107"/>
  <c r="BG114"/>
  <c r="BG123"/>
  <c r="BG130"/>
  <c r="BG137"/>
  <c r="BG144"/>
  <c r="BG159"/>
  <c r="BG170"/>
  <c r="BG181"/>
  <c r="BG192"/>
  <c r="BG200"/>
  <c r="BG209"/>
  <c r="BG219"/>
  <c r="BG230"/>
  <c r="BG238"/>
  <c r="BG256"/>
  <c r="BG261"/>
  <c r="BG279"/>
  <c r="BG285"/>
  <c r="BG292"/>
  <c r="BG300"/>
  <c r="BG304"/>
  <c r="BG308"/>
  <c r="BG319"/>
  <c r="BG327"/>
  <c r="BG337"/>
  <c i="6" r="E52"/>
  <c r="J60"/>
  <c r="F63"/>
  <c r="BG97"/>
  <c r="BG104"/>
  <c r="BG111"/>
  <c r="BG118"/>
  <c r="BG124"/>
  <c r="BG129"/>
  <c r="BG136"/>
  <c r="BG142"/>
  <c r="BG147"/>
  <c r="BG153"/>
  <c r="BG159"/>
  <c i="5" r="E50"/>
  <c r="J56"/>
  <c r="F59"/>
  <c r="BG91"/>
  <c r="BG97"/>
  <c r="BG101"/>
  <c r="BG106"/>
  <c r="BG113"/>
  <c r="BG119"/>
  <c r="BG125"/>
  <c r="BG141"/>
  <c r="BG148"/>
  <c r="BG159"/>
  <c i="4" r="E50"/>
  <c r="J56"/>
  <c r="F59"/>
  <c r="BG93"/>
  <c r="BG107"/>
  <c r="BG114"/>
  <c r="BG120"/>
  <c r="BG126"/>
  <c r="BG128"/>
  <c r="BG134"/>
  <c r="BG141"/>
  <c r="BG154"/>
  <c r="BG163"/>
  <c r="BG168"/>
  <c r="BG173"/>
  <c r="BG184"/>
  <c r="BG186"/>
  <c r="BG190"/>
  <c r="BG194"/>
  <c r="BG203"/>
  <c r="BG208"/>
  <c r="BG212"/>
  <c i="3" r="E50"/>
  <c r="J56"/>
  <c r="F59"/>
  <c r="BG95"/>
  <c r="BG102"/>
  <c r="BG113"/>
  <c r="BG124"/>
  <c r="BG129"/>
  <c r="BG135"/>
  <c r="BG142"/>
  <c r="BG149"/>
  <c r="BG157"/>
  <c r="BG164"/>
  <c r="BG172"/>
  <c r="BG179"/>
  <c r="BG186"/>
  <c r="BG191"/>
  <c i="2" r="E50"/>
  <c r="J56"/>
  <c r="F59"/>
  <c r="BG91"/>
  <c r="BG95"/>
  <c r="BG103"/>
  <c r="BG109"/>
  <c r="BG123"/>
  <c r="BG130"/>
  <c r="BG139"/>
  <c i="1" r="AU60"/>
  <c i="2" r="F35"/>
  <c i="1" r="AZ56"/>
  <c i="2" r="J35"/>
  <c i="1" r="AV56"/>
  <c i="2" r="F36"/>
  <c i="1" r="BA56"/>
  <c i="2" r="J36"/>
  <c i="1" r="AW56"/>
  <c i="2" r="F38"/>
  <c i="1" r="BC56"/>
  <c i="2" r="F39"/>
  <c i="1" r="BD56"/>
  <c r="AS59"/>
  <c i="3" r="F35"/>
  <c i="1" r="AZ57"/>
  <c i="3" r="J35"/>
  <c i="1" r="AV57"/>
  <c i="3" r="F36"/>
  <c i="1" r="BA57"/>
  <c i="3" r="J36"/>
  <c i="1" r="AW57"/>
  <c i="3" r="F38"/>
  <c i="1" r="BC57"/>
  <c i="3" r="F39"/>
  <c i="1" r="BD57"/>
  <c i="4" r="F35"/>
  <c i="1" r="AZ58"/>
  <c i="4" r="J35"/>
  <c i="1" r="AV58"/>
  <c i="4" r="F36"/>
  <c i="1" r="BA58"/>
  <c i="4" r="J36"/>
  <c i="1" r="AW58"/>
  <c i="4" r="F38"/>
  <c i="1" r="BC58"/>
  <c i="4" r="F39"/>
  <c i="1" r="BD58"/>
  <c i="5" r="F35"/>
  <c i="1" r="AZ61"/>
  <c i="5" r="J35"/>
  <c i="1" r="AV61"/>
  <c i="5" r="F36"/>
  <c i="1" r="BA61"/>
  <c i="5" r="J36"/>
  <c i="1" r="AW61"/>
  <c i="5" r="F38"/>
  <c i="1" r="BC61"/>
  <c i="5" r="F39"/>
  <c i="1" r="BD61"/>
  <c i="6" r="F37"/>
  <c i="1" r="AZ62"/>
  <c i="6" r="J37"/>
  <c i="1" r="AV62"/>
  <c i="6" r="F38"/>
  <c i="1" r="BA62"/>
  <c i="6" r="J38"/>
  <c i="1" r="AW62"/>
  <c i="6" r="F40"/>
  <c i="1" r="BC62"/>
  <c i="6" r="F41"/>
  <c i="1" r="BD62"/>
  <c i="7" r="F35"/>
  <c i="1" r="AZ63"/>
  <c i="7" r="J35"/>
  <c i="1" r="AV63"/>
  <c i="7" r="F36"/>
  <c i="1" r="BA63"/>
  <c i="7" r="J36"/>
  <c i="1" r="AW63"/>
  <c i="7" r="F38"/>
  <c i="1" r="BC63"/>
  <c i="7" r="F39"/>
  <c i="1" r="BD63"/>
  <c i="8" r="F35"/>
  <c i="1" r="AZ64"/>
  <c i="8" r="J35"/>
  <c i="1" r="AV64"/>
  <c i="8" r="F36"/>
  <c i="1" r="BA64"/>
  <c i="8" r="J36"/>
  <c i="1" r="AW64"/>
  <c i="8" r="F38"/>
  <c i="1" r="BC64"/>
  <c i="8" r="F39"/>
  <c i="1" r="BD64"/>
  <c i="8" l="1" r="T91"/>
  <c r="T90"/>
  <c r="R91"/>
  <c r="R90"/>
  <c r="P91"/>
  <c r="P90"/>
  <c i="1" r="AU64"/>
  <c i="7" r="T94"/>
  <c r="T93"/>
  <c r="R94"/>
  <c r="R93"/>
  <c r="P94"/>
  <c r="P93"/>
  <c i="1" r="AU63"/>
  <c i="4" r="T91"/>
  <c r="T90"/>
  <c r="R91"/>
  <c r="R90"/>
  <c r="P91"/>
  <c r="P90"/>
  <c i="1" r="AU58"/>
  <c i="3" r="BK94"/>
  <c r="J94"/>
  <c r="J65"/>
  <c i="6" r="BK96"/>
  <c r="J96"/>
  <c r="J69"/>
  <c i="7" r="BK318"/>
  <c r="J318"/>
  <c r="J70"/>
  <c i="2" r="BK89"/>
  <c r="J89"/>
  <c r="J64"/>
  <c i="4" r="BK91"/>
  <c r="J91"/>
  <c r="J64"/>
  <c i="5" r="BK89"/>
  <c r="J89"/>
  <c r="J64"/>
  <c i="7" r="BK94"/>
  <c r="J94"/>
  <c r="J64"/>
  <c i="8" r="BK91"/>
  <c r="J91"/>
  <c r="J64"/>
  <c i="1" r="AU55"/>
  <c r="AU59"/>
  <c r="AS54"/>
  <c r="AT56"/>
  <c i="2" r="F37"/>
  <c i="1" r="BB56"/>
  <c r="AT57"/>
  <c i="3" r="F37"/>
  <c i="1" r="BB57"/>
  <c r="AT58"/>
  <c i="4" r="F37"/>
  <c i="1" r="BB58"/>
  <c r="BD55"/>
  <c r="BC55"/>
  <c r="AY55"/>
  <c r="BA55"/>
  <c r="AW55"/>
  <c r="AZ55"/>
  <c r="AV55"/>
  <c r="AT61"/>
  <c i="5" r="F37"/>
  <c i="1" r="BB61"/>
  <c r="BD60"/>
  <c r="BC60"/>
  <c r="BA60"/>
  <c r="AW60"/>
  <c r="AZ60"/>
  <c r="AV60"/>
  <c r="AT62"/>
  <c i="6" r="F39"/>
  <c i="1" r="BB62"/>
  <c r="AT63"/>
  <c i="7" r="F37"/>
  <c i="1" r="BB63"/>
  <c r="AT64"/>
  <c i="8" r="F37"/>
  <c i="1" r="BB64"/>
  <c i="2" l="1" r="BK88"/>
  <c r="J88"/>
  <c r="J63"/>
  <c i="3" r="BK93"/>
  <c r="J93"/>
  <c r="J64"/>
  <c i="4" r="BK90"/>
  <c r="J90"/>
  <c r="J63"/>
  <c i="5" r="BK88"/>
  <c r="J88"/>
  <c r="J63"/>
  <c i="6" r="BK95"/>
  <c r="J95"/>
  <c r="J68"/>
  <c i="7" r="BK317"/>
  <c r="J317"/>
  <c r="J69"/>
  <c i="8" r="BK90"/>
  <c r="J90"/>
  <c r="J63"/>
  <c i="1" r="AU54"/>
  <c r="BC59"/>
  <c r="AY59"/>
  <c r="BD59"/>
  <c r="AT55"/>
  <c r="BB55"/>
  <c r="AX55"/>
  <c r="AT60"/>
  <c r="BB60"/>
  <c r="AX60"/>
  <c r="AY60"/>
  <c r="BA59"/>
  <c r="AW59"/>
  <c r="AZ59"/>
  <c r="AV59"/>
  <c i="7" l="1" r="BK93"/>
  <c r="J93"/>
  <c r="J63"/>
  <c i="3" r="BK92"/>
  <c r="J92"/>
  <c r="J63"/>
  <c i="6" r="BK94"/>
  <c r="J94"/>
  <c r="J67"/>
  <c i="1" r="BD54"/>
  <c r="W33"/>
  <c r="BC54"/>
  <c r="W32"/>
  <c i="8" r="J32"/>
  <c i="1" r="AG64"/>
  <c i="2" r="J32"/>
  <c i="1" r="AG56"/>
  <c r="AN56"/>
  <c i="4" r="J32"/>
  <c r="J41"/>
  <c i="5" r="J32"/>
  <c r="J41"/>
  <c i="1" r="AT59"/>
  <c r="BB59"/>
  <c r="AX59"/>
  <c r="AZ54"/>
  <c r="W29"/>
  <c r="BA54"/>
  <c r="W30"/>
  <c i="8" l="1" r="J41"/>
  <c i="1" r="AG61"/>
  <c r="AG58"/>
  <c i="2" r="J41"/>
  <c i="1" r="AN58"/>
  <c r="AN61"/>
  <c r="AN64"/>
  <c r="AY54"/>
  <c i="3" r="J32"/>
  <c i="1" r="AG57"/>
  <c i="6" r="J34"/>
  <c r="J43"/>
  <c i="7" r="J32"/>
  <c r="J41"/>
  <c i="1" r="AW54"/>
  <c r="AK30"/>
  <c r="BB54"/>
  <c r="W31"/>
  <c r="AV54"/>
  <c r="AK29"/>
  <c l="1" r="AG63"/>
  <c r="AG62"/>
  <c i="3" r="J41"/>
  <c i="1" r="AN57"/>
  <c r="AN62"/>
  <c r="AN63"/>
  <c r="AG60"/>
  <c r="AG59"/>
  <c r="AG55"/>
  <c r="AN55"/>
  <c r="AT54"/>
  <c r="AX54"/>
  <c l="1" r="AN59"/>
  <c r="AN60"/>
  <c r="AG54"/>
  <c r="AK26"/>
  <c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<sst xmlns="http://schemas.openxmlformats.org/spreadsheetml/2006/main">
  <si>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</si>
  <si>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</si>
  <si>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</si>
  <si>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</si>
  <si>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</si>
  <si>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{3e3bb5b9-bae1-4f1b-917b-5c0875e222e9}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</si>
  <si>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</si>
  <si>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</si>
  <si>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</si>
  <si>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</si>
  <si>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</si>
  <si>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</si>
  <si>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</si>
  <si>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</si>
  <si>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104578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</si>
  <si>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</si>
  <si>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</si>
  <si>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VD Harcov, VD Fojtka, odstranění nánosů ze štěrkových přehrážek a obnova opevnění</t>
  </si>
  <si>
    <t>KSO:</t>
  </si>
  <si>
    <t/>
  </si>
  <si>
    <t>CC-CZ:</t>
  </si>
  <si>
    <t>Místo:</t>
  </si>
  <si>
    <t xml:space="preserve"> </t>
  </si>
  <si>
    <t>Datum:</t>
  </si>
  <si>
    <t>13.5.2025</t>
  </si>
  <si>
    <t>Zadavatel:</t>
  </si>
  <si>
    <t>IČ:</t>
  </si>
  <si>
    <t>70890005</t>
  </si>
  <si>
    <t>Povodí Labe, státní podnik</t>
  </si>
  <si>
    <t>DIČ:</t>
  </si>
  <si>
    <t>CZ70890005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</si>
  <si>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</si>
  <si>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</si>
  <si>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</si>
  <si>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</si>
  <si>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</si>
  <si>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</si>
  <si>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</si>
  <si>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</si>
  <si>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</si>
  <si>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</si>
  <si>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</si>
  <si>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</si>
  <si>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</si>
  <si>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</si>
  <si>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</si>
  <si>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</si>
  <si>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</si>
  <si>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</si>
  <si>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</si>
  <si>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</si>
  <si>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</si>
  <si>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</si>
  <si>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</si>
  <si>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</si>
  <si>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</si>
  <si>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</si>
  <si>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</si>
  <si>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</si>
  <si>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</si>
  <si>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</si>
  <si>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</si>
  <si>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</si>
  <si>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</si>
  <si>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</si>
  <si>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</si>
  <si>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</si>
  <si>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</si>
  <si>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</si>
  <si>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</si>
  <si>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</si>
  <si>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</si>
  <si>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</si>
  <si>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</si>
  <si>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</si>
  <si>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</si>
  <si>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119251016</t>
  </si>
  <si>
    <t>VD Fojtka, obnova opevnění nátoku a odstranění nánosů ze štěrkové přehrážky</t>
  </si>
  <si>
    <t>STA</t>
  </si>
  <si>
    <t>1</t>
  </si>
  <si>
    <t>{849670c4-9413-4fb4-a026-5244fada2dd4}</t>
  </si>
  <si>
    <t>2</t>
  </si>
  <si>
    <t>/</t>
  </si>
  <si>
    <t>SO 01</t>
  </si>
  <si>
    <t>Odtěžení nánosů</t>
  </si>
  <si>
    <t>Soupis</t>
  </si>
  <si>
    <t>{bdbc17b3-c976-4b5c-84df-88d6374bff48}</t>
  </si>
  <si>
    <t>SO 02</t>
  </si>
  <si>
    <t>Obnova opevnění nátoku</t>
  </si>
  <si>
    <t>{226ec249-f112-426c-8889-a1aea36045c4}</t>
  </si>
  <si>
    <t>VON</t>
  </si>
  <si>
    <t>Vedlejší a ostatní náklady</t>
  </si>
  <si>
    <t>{a4eeab16-e70e-4445-a863-c95efb7f48d6}</t>
  </si>
  <si>
    <t>119251018</t>
  </si>
  <si>
    <t>VD Harcov, odstranění nánosů ze štěrkové přehrážky</t>
  </si>
  <si>
    <t>{0388daa2-0d9f-482c-98af-60ca51bd24b9}</t>
  </si>
  <si>
    <t>{d97aa1cc-5cda-4f6c-9477-a1cb35a6eb8c}</t>
  </si>
  <si>
    <t>3</t>
  </si>
  <si>
    <t>###NOINSERT###</t>
  </si>
  <si>
    <t>SO 01.1</t>
  </si>
  <si>
    <t>Sanace levobřežní nátrže záhozem z LK</t>
  </si>
  <si>
    <t>{9c698350-70a1-446c-946b-2b271e755dab}</t>
  </si>
  <si>
    <t>Opravy zdí a dlažeb</t>
  </si>
  <si>
    <t>{e3ea1be9-6a09-4258-b75e-f4d5d2f8f6d8}</t>
  </si>
  <si>
    <t>{91f6f6e6-fc2e-4353-be1a-520f25869754}</t>
  </si>
  <si>
    <t>KRYCÍ LIST SOUPISU PRACÍ</t>
  </si>
  <si>
    <t>Objekt:</t>
  </si>
  <si>
    <t>119251016 - VD Fojtka, obnova opevnění nátoku a odstranění nánosů ze štěrkové přehrážky</t>
  </si>
  <si>
    <t>Soupis:</t>
  </si>
  <si>
    <t>SO 01 - Odtěžení nánosů</t>
  </si>
  <si>
    <t>Ing. Petr Kunc, Pla, s.p. - OIČ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</si>
  <si>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</si>
  <si>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</si>
  <si>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</si>
  <si>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</si>
  <si>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</si>
  <si>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</si>
  <si>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VRN5 - VÝZISK celkem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</si>
  <si>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</si>
  <si>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</si>
  <si>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</si>
  <si>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</si>
  <si>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</si>
  <si>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</si>
  <si>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</si>
  <si>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</si>
  <si>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</si>
  <si>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</si>
  <si>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</si>
  <si>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</si>
  <si>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</si>
  <si>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</si>
  <si>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</si>
  <si>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</si>
  <si>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</si>
  <si>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Zemní práce</t>
  </si>
  <si>
    <t>K</t>
  </si>
  <si>
    <t>112151511R</t>
  </si>
  <si>
    <t>Odborný zdravotní řez dřevin</t>
  </si>
  <si>
    <t>soubor</t>
  </si>
  <si>
    <t>4</t>
  </si>
  <si>
    <t>1565767733</t>
  </si>
  <si>
    <t>PP</t>
  </si>
  <si>
    <t>Odborný zdravotní řez dřevin vč. likvidace větví</t>
  </si>
  <si>
    <t>VV</t>
  </si>
  <si>
    <t>ošetření všech dřevin dle ČSN 83 9061, v přístupových trasách i na staveništi, příl. B., C.2</t>
  </si>
  <si>
    <t>181111111</t>
  </si>
  <si>
    <t>Plošná úprava terénu do 500 m2 zemina skupiny 1 až 4 nerovnosti přes 50 do 100 mm v rovinně a svahu do 1:5</t>
  </si>
  <si>
    <t>m2</t>
  </si>
  <si>
    <t>CS ÚRS 2025 01</t>
  </si>
  <si>
    <t>-2131256238</t>
  </si>
  <si>
    <t>Plošná úprava terénu v zemině skupiny 1 až 4 s urovnáním povrchu bez doplnění ornice souvislé plochy do 500 m2 při nerovnostech terénu přes 50 do 100 mm v rovině nebo na svahu do 1:5</t>
  </si>
  <si>
    <t>Online PSC</t>
  </si>
  <si>
    <t>https://podminky.urs.cz/item/CS_URS_2025_01/181111111</t>
  </si>
  <si>
    <t>obnova ploch v rámci staveniště do pův. stavu, C.2</t>
  </si>
  <si>
    <t>470</t>
  </si>
  <si>
    <t>plocha sjezdu</t>
  </si>
  <si>
    <t>100</t>
  </si>
  <si>
    <t>Součet</t>
  </si>
  <si>
    <t>938909111</t>
  </si>
  <si>
    <t>Čištění vozovek metením strojně podkladu nebo krytu štěrkového</t>
  </si>
  <si>
    <t>-2142285308</t>
  </si>
  <si>
    <t>Čištění vozovek metením bláta, prachu nebo hlinitého nánosu s odklizením na hromady na vzdálenost do 20 m nebo naložením na dopravní prostředek strojně povrchu podkladu nebo krytu štěrkového</t>
  </si>
  <si>
    <t>https://podminky.urs.cz/item/CS_URS_2025_01/938909111</t>
  </si>
  <si>
    <t>průběžné čištění přístupové cesty dle potřeby, vč. likvidace smetků, ul. Mníšecká, viz příloha B., C.2</t>
  </si>
  <si>
    <t>5x čištění vč. finálního čištění po ukončení stav. činnosti</t>
  </si>
  <si>
    <t>450*5</t>
  </si>
  <si>
    <t>AGR 01.1.1</t>
  </si>
  <si>
    <t>Vytěžení nánosů</t>
  </si>
  <si>
    <t>m3</t>
  </si>
  <si>
    <t>1374902459</t>
  </si>
  <si>
    <t>P</t>
  </si>
  <si>
    <t xml:space="preserve">Poznámka k položce:_x000d_
Zpracovatel PD předpokládá provedení strojního vytěžení nánosů běžnou mechanizací. Zhotovitel může uvažovat jiný způsob vytěžení nánosů dle svých možností, zvyklostí, technického a technologického vybavení.
Zhotovitel při stanovení nabídkové ceny zohlednil veškeré náklady na pomocné konstrukce pro zdárné provedení a průběžnou kontrolu např. jímky, převod vody, pomocné hrázky, rýhy pro odklon proudu, vysakovací laguny apod. </t>
  </si>
  <si>
    <t>vybrání odpadu před i během těžení sedimentů (komunální odpad, dřevo), odhad, viz příloha D.1.1</t>
  </si>
  <si>
    <t>vč. vybrání napadané dřevní hmoty a komunálního odpadu z plochy nádrže</t>
  </si>
  <si>
    <t>vč. vytřídění na složky, příp. nakrácení dřevní hmoty pro odvoz</t>
  </si>
  <si>
    <t>odhad cca 0,1 % z objemu, obj. hm. cca 650 kg/m3, odhad 1,14 m3 kom. odpadu a dřev. hmoty</t>
  </si>
  <si>
    <t>sediment vytěžený v předem vypuštěné nádrži přehrážky, příl. D.1.3</t>
  </si>
  <si>
    <t>včetně započtení výkopu pro záhozovou figuru a úpravu břehů v příč. řezech, příl. D.1.3</t>
  </si>
  <si>
    <t>včetně započtení výkopu - očištění koruny zdi PB v příč. řezech, příl. D.1.3</t>
  </si>
  <si>
    <t>1140</t>
  </si>
  <si>
    <t>odhad množství dočišťovaného v okolí stáv. objektů, ručně 10 m3</t>
  </si>
  <si>
    <t>vč. shrnování sedimentu ke břehu k vysáknutí, příl. D.1.1, D.1.3</t>
  </si>
  <si>
    <t>5</t>
  </si>
  <si>
    <t>AGR 01.1.2</t>
  </si>
  <si>
    <t>Přemístění vytěženého materiálu vodorovně i svisle (na meziskládku, k využití, k likvidaci, ...) včetně případného naložení</t>
  </si>
  <si>
    <t>-621282989</t>
  </si>
  <si>
    <t>Přemístění a manpulace s vytěženým materiálem vodorovně i svisle (na meziskládku, k využití, k likvidaci, ...) včetně případného naložení</t>
  </si>
  <si>
    <t>Poznámka k položce:_x000d_
Včetně veškerých případných nákladů spojených s přesunem materiálu např. poplatku za uložení na meziskládce.</t>
  </si>
  <si>
    <t>příl. D.1.1, D.1.3</t>
  </si>
  <si>
    <t>dle nakládání s výkopkem a všemi složkami odpadu, zvoleného zhotovitelem v rámci nabídky</t>
  </si>
  <si>
    <t>6</t>
  </si>
  <si>
    <t>AGR 01.1.3</t>
  </si>
  <si>
    <t>Likvidace vytěženého materiálu včetně případného poplatku za uložení</t>
  </si>
  <si>
    <t>1098505367</t>
  </si>
  <si>
    <t>Poznámka k položce:_x000d_
 "V PŘÍPADĚ ODKUPU VYZÍSKANÉHO ŘÍČNÍHO MATERIÁLU UCHAZEČ UVEDÉ JEDNOTKOVOU CENU V POLOŽCE Č. AGR 01.1.4 A JEDNOTKOVOU CENU U POLOŽKY Č. AGR 01.1.3 NEVYPLŇUJE !!!"</t>
  </si>
  <si>
    <t xml:space="preserve">likvidace v souladu se zákonem č. 541/2020 Sb., o odpadech a jeho prováděcími předpisy </t>
  </si>
  <si>
    <t>odvoz sedimentu k trvalému uložení, vč. hrubého rozhrnutí, příl. A., D.1.1, D.1.3</t>
  </si>
  <si>
    <t>včetně likvidace vytříděného komunálního odpadu, dřevní hmoty</t>
  </si>
  <si>
    <t>VRN5</t>
  </si>
  <si>
    <t>VÝZISK celkem</t>
  </si>
  <si>
    <t>7</t>
  </si>
  <si>
    <t>AGR 01.1.4</t>
  </si>
  <si>
    <t>Odkup vyzískaného říčního materiálu</t>
  </si>
  <si>
    <t>1786745566</t>
  </si>
  <si>
    <t xml:space="preserve">Poznámka k položce:_x000d_
 "V PŘÍPADĚ LIKVIDACE SEDIMENTU JAKO ODPADU V SOULADU S LEGISLATIVOU UCHAZEČ UVEDÉ JEDNOTKOVOU CENU V POLOŽCE Č. AGR 01.1.3 A JEDNOTKOVOU CENU U POLOŽKY Č. AGR 01.1.4 NEVYPLŇUJE !!!"
Zhotovitel bere na vědomí, že sediment odkupuje jako surový říční materiál a nejedná se o výrobek, tedy objednatel neposkytuje kromě již uvedených informací žádné certifikace a podobně. Přechod vlastnictví a rizika k tomuto sedimentu přechází z objednatele na zhotovitele okamžikem vytěžení materiálu z vodního prostředí.
Zhotovitel při stanovení nabídkové ceny za odkup zohlednil veškeré náklady na úpravu vytěženého materiálu např. odvodnění, třídění, zajištění případných rozborů a zkoušek materiálu nezbytných pro jeho použití v souladu se zákonem, včetně předpokladu, že část vytěženého materiálu nelze druhotně využít např. komunální odpad, dřevní hmota.
</t>
  </si>
  <si>
    <t>Případný zisk objednatele z odkupu vyzískaného říčního materiálu zhotovitelem, příl A.</t>
  </si>
  <si>
    <t>odvoz sedimentu k trvalému uložení, vč. hrubého rozhrnutí, příl. B., D.1.1, D.1.3</t>
  </si>
  <si>
    <t>-1*1140</t>
  </si>
  <si>
    <t>SO 02 - Obnova opevnění nátoku</t>
  </si>
  <si>
    <t xml:space="preserve">      9 - Ostatní konstrukce a práce, bourání</t>
  </si>
  <si>
    <t xml:space="preserve">    3 - Svislé a kompletní konstrukce</t>
  </si>
  <si>
    <t xml:space="preserve">    4 - Vodorovné konstrukce</t>
  </si>
  <si>
    <t xml:space="preserve">      18 - Zemní práce - povrchové úpravy terénu</t>
  </si>
  <si>
    <t xml:space="preserve">    998 - Přesun hmot</t>
  </si>
  <si>
    <t>131251102</t>
  </si>
  <si>
    <t>Hloubení jam nezapažených v hornině třídy těžitelnosti I skupiny 3 objem do 50 m3 strojně</t>
  </si>
  <si>
    <t>1238698856</t>
  </si>
  <si>
    <t>Hloubení nezapažených jam a zářezů strojně s urovnáním dna do předepsaného profilu a spádu v hornině třídy těžitelnosti I skupiny 3 přes 20 do 50 m3</t>
  </si>
  <si>
    <t>https://podminky.urs.cz/item/CS_URS_2025_01/131251102</t>
  </si>
  <si>
    <t>příl. D.2.1</t>
  </si>
  <si>
    <t>výkop pro rovnaninu</t>
  </si>
  <si>
    <t>21,04</t>
  </si>
  <si>
    <t>162351103</t>
  </si>
  <si>
    <t>Vodorovné přemístění přes 50 do 500 m výkopku/sypaniny z horniny třídy těžitelnosti I skupiny 1 až 3</t>
  </si>
  <si>
    <t>379895585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</si>
  <si>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</si>
  <si>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https://podminky.urs.cz/item/CS_URS_2025_01/162351103</t>
  </si>
  <si>
    <t>z výkopu pro rovnaninu, na stávající asf. komunikaci pro odvoz</t>
  </si>
  <si>
    <t>odečet kamenité zeminy pro zpětné zásypy v patě</t>
  </si>
  <si>
    <t>-1*2</t>
  </si>
  <si>
    <t>odečet hlinité zeminy pro zpětné zásypy ve břehu nad rovnaninou</t>
  </si>
  <si>
    <t>-1*2,19</t>
  </si>
  <si>
    <t>167151101</t>
  </si>
  <si>
    <t>Nakládání výkopku z hornin třídy těžitelnosti I skupiny 1 až 3 do 100 m3</t>
  </si>
  <si>
    <t>-60095511</t>
  </si>
  <si>
    <t>Nakládání, skládání a překládání neulehlého výkopku nebo sypaniny strojně nakládání, množství do 100 m3, z horniny třídy těžitelnosti I, skupiny 1 až 3</t>
  </si>
  <si>
    <t>https://podminky.urs.cz/item/CS_URS_2025_01/167151101</t>
  </si>
  <si>
    <t>z výkopu pro rovnaninu, pro odvoz</t>
  </si>
  <si>
    <t>997013873R1</t>
  </si>
  <si>
    <t xml:space="preserve">Likvidace stavebního odpadu - zeminy a kamení zatříděného do Katalogu odpadů pod kódem 17 05 04 na skládce včetně dopravy, uložení a případného poplatku za uložení </t>
  </si>
  <si>
    <t>t</t>
  </si>
  <si>
    <t>-808333661</t>
  </si>
  <si>
    <t>odvoz zeminy k trvalému uložení, vč. hrubého rozhrnutí dozerem, vč. poplatků a dalších příp. nákladů, příl. A., D.1.2</t>
  </si>
  <si>
    <t>16,85*1,8</t>
  </si>
  <si>
    <t>181951112</t>
  </si>
  <si>
    <t>Úprava pláně v hornině třídy těžitelnosti I skupiny 1 až 3 se zhutněním strojně</t>
  </si>
  <si>
    <t>-1770472949</t>
  </si>
  <si>
    <t>Úprava pláně vyrovnáním výškových rozdílů strojně v hornině třídy těžitelnosti I, skupiny 1 až 3 se zhutněním</t>
  </si>
  <si>
    <t>https://podminky.urs.cz/item/CS_URS_2025_01/181951112</t>
  </si>
  <si>
    <t>před uložením rovnaniny, příl. D.2.1</t>
  </si>
  <si>
    <t>64</t>
  </si>
  <si>
    <t>173153101</t>
  </si>
  <si>
    <t>Uložení sypanin z hornin třídy těžitelnosti I a II skupiny 1 až 4 do hrází nádrží do přechodových vrstev š do 2,5 m</t>
  </si>
  <si>
    <t>-267351970</t>
  </si>
  <si>
    <t>Uložení netříděných sypanin do přechodových vrstev zemních a kamenitých hrází přehradních a jiných vodních nádrží z horniny třídy těžitelnosti I a II, skupiny 1 až 4 pro všechny míry zhutnění vodorovné šířky vrstvy do 2,5 m</t>
  </si>
  <si>
    <t>https://podminky.urs.cz/item/CS_URS_2025_01/173153101</t>
  </si>
  <si>
    <t>zásyp předpolí rovnaniny ve dně, kamenitou zeminou z výkopku, příl. D.2.1</t>
  </si>
  <si>
    <t>9</t>
  </si>
  <si>
    <t>Ostatní konstrukce a práce, bourání</t>
  </si>
  <si>
    <t>966025113</t>
  </si>
  <si>
    <t>Bourání konstrukcí LTM zdiva kamenného na sucho strojně</t>
  </si>
  <si>
    <t>1070123247</t>
  </si>
  <si>
    <t>Bourání konstrukcí LTM ve vodních tocích s přemístěním suti na hromady na vzdálenost do 20 m nebo s naložením na dopravní prostředek strojně ze zdiva kamenného, pro jakýkoliv druh kamene na sucho</t>
  </si>
  <si>
    <t>https://podminky.urs.cz/item/CS_URS_2025_01/966025113</t>
  </si>
  <si>
    <t>přerovnání levobřežní opěrné zdi v návaznosti na rovnaninu, příl. D.2.1</t>
  </si>
  <si>
    <t>17,60*0,75*0,40</t>
  </si>
  <si>
    <t>Svislé a kompletní konstrukce</t>
  </si>
  <si>
    <t>8</t>
  </si>
  <si>
    <t>321214511R</t>
  </si>
  <si>
    <t>Zdivo nadzákladové z lomového kamene vodních staveb na sucho jednostranně lícované</t>
  </si>
  <si>
    <t>-2114152290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</si>
  <si>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na sucho jednostranně lícované</t>
  </si>
  <si>
    <t>https://podminky.urs.cz/item/CS_URS_2025_01/321214511R</t>
  </si>
  <si>
    <t>z původního kamene</t>
  </si>
  <si>
    <t>Vodorovné konstrukce</t>
  </si>
  <si>
    <t>463212111</t>
  </si>
  <si>
    <t>Rovnanina z lomového kamene upraveného s vyklínováním spár úlomky kamene</t>
  </si>
  <si>
    <t>441563436</t>
  </si>
  <si>
    <t>Rovnanina z lomového kamene upraveného, tříděného jakékoliv tloušťky rovnaniny s vyklínováním spár a dutin úlomky kamene</t>
  </si>
  <si>
    <t>https://podminky.urs.cz/item/CS_URS_2025_01/463212111</t>
  </si>
  <si>
    <t>rovnanina z LK zrna jednotlivě nad 500 kg</t>
  </si>
  <si>
    <t>35</t>
  </si>
  <si>
    <t>10</t>
  </si>
  <si>
    <t>463212191</t>
  </si>
  <si>
    <t>Příplatek za vypracováni líce rovnaniny</t>
  </si>
  <si>
    <t>-268006034</t>
  </si>
  <si>
    <t>Rovnanina z lomového kamene upraveného, tříděného Příplatek k cenám za vypracování líce</t>
  </si>
  <si>
    <t>https://podminky.urs.cz/item/CS_URS_2025_01/463212191</t>
  </si>
  <si>
    <t>pro rovnaninu z LK nad 500 kg</t>
  </si>
  <si>
    <t>2,83*18,2</t>
  </si>
  <si>
    <t>18</t>
  </si>
  <si>
    <t>Zemní práce - povrchové úpravy terénu</t>
  </si>
  <si>
    <t>11</t>
  </si>
  <si>
    <t>181351005</t>
  </si>
  <si>
    <t>Rozprostření ornice tl vrstvy přes 250 do 300 mm pl do 100 m2 v rovině nebo ve svahu do 1:5 strojně</t>
  </si>
  <si>
    <t>-1528644360</t>
  </si>
  <si>
    <t>Rozprostření a urovnání ornice v rovině nebo ve svahu sklonu do 1:5 strojně při souvislé ploše do 100 m2, tl. vrstvy přes 250 do 300 mm</t>
  </si>
  <si>
    <t>https://podminky.urs.cz/item/CS_URS_2025_01/181351005</t>
  </si>
  <si>
    <t>plocha břehu nad rovnaninou</t>
  </si>
  <si>
    <t>181411121</t>
  </si>
  <si>
    <t>Založení lučního trávníku výsevem pl do 1000 m2 v rovině a ve svahu do 1:5</t>
  </si>
  <si>
    <t>201332626</t>
  </si>
  <si>
    <t>Založení trávníku na půdě předem připravené plochy do 1000 m2 výsevem včetně utažení lučního v rovině nebo na svahu do 1:5</t>
  </si>
  <si>
    <t>https://podminky.urs.cz/item/CS_URS_2025_01/181411121</t>
  </si>
  <si>
    <t>13</t>
  </si>
  <si>
    <t>M</t>
  </si>
  <si>
    <t>00572440R</t>
  </si>
  <si>
    <t>osivo směs travní protierozní</t>
  </si>
  <si>
    <t>kg</t>
  </si>
  <si>
    <t>-73009544</t>
  </si>
  <si>
    <t>10*0,02 'Přepočtené koeficientem množství</t>
  </si>
  <si>
    <t>998</t>
  </si>
  <si>
    <t>Přesun hmot</t>
  </si>
  <si>
    <t>14</t>
  </si>
  <si>
    <t>998321011</t>
  </si>
  <si>
    <t>Přesun hmot pro hráze přehradní zemní a kamenité</t>
  </si>
  <si>
    <t>209780215</t>
  </si>
  <si>
    <t>Přesun hmot pro objekty hráze přehradní zemní a kamenité dopravní vzdálenost do 500 m</t>
  </si>
  <si>
    <t>https://podminky.urs.cz/item/CS_URS_2025_01/998321011</t>
  </si>
  <si>
    <t>69,888</t>
  </si>
  <si>
    <t>VON - Vedlejší a ostatní náklady</t>
  </si>
  <si>
    <t>Pla, s.p. - Ing. Petr Kunc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</si>
  <si>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</si>
  <si>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</si>
  <si>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</si>
  <si>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</si>
  <si>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</si>
  <si>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</si>
  <si>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</si>
  <si>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</si>
  <si>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</si>
  <si>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011</t>
  </si>
  <si>
    <t>Zajištění kompletního zařízení staveniště a jeho připojení na sítě</t>
  </si>
  <si>
    <t>-830989299</t>
  </si>
  <si>
    <t>příl. A, C.2, E.</t>
  </si>
  <si>
    <t>- zajištění oplocení prostoru ZS, zajištění bezpečnosti během provádění prací</t>
  </si>
  <si>
    <t>- zajištění a provoz zdroje el. energie pro potřeby stavby</t>
  </si>
  <si>
    <t>- zajištění zřízení a odstranění dočasných komunikací, sjezdů a nájezdů pro realizaci stavby (sjezd do zátopy, zpevnění sjezdu do zátopy hlav. nádrže)</t>
  </si>
  <si>
    <t>- zajištění ostrahy stavby a staveniště po dobu realizace stavby</t>
  </si>
  <si>
    <t>- zřízení čisticích zón před výjezdem z obvodu staveniště</t>
  </si>
  <si>
    <t>- provedení takových opatření, aby plochy obvodu staveniště nebyly znečištěny ropnými látkami a jinými podobnými produkty</t>
  </si>
  <si>
    <t>- provedení takových opatření, aby nebyly překročeny limity prašnosti a hlučnosti dané obecně závaznou vyhláškou</t>
  </si>
  <si>
    <t>- zajištění ochrany veškeré zeleně v prostoru staveniště a v jeho bezprostřední blízkosti pro poškození během realizace stavby</t>
  </si>
  <si>
    <t>- zajištění ochrany sítí (vytyčení, zakrytí vpustí a.j. dle příl. E.3)</t>
  </si>
  <si>
    <t>01132</t>
  </si>
  <si>
    <t>Zajištění obnovy zpevněných a nezpevněných komunikací</t>
  </si>
  <si>
    <t>1551789456</t>
  </si>
  <si>
    <t>příl. A., C.2</t>
  </si>
  <si>
    <t>obnova povrchu manipul. plochy na p.p.č. 640/6 - urovnání výmolů zeminou, zahutnění, osetí tr. směsí</t>
  </si>
  <si>
    <t>předpokládaná využívaná plocha 500 m2</t>
  </si>
  <si>
    <t>0112</t>
  </si>
  <si>
    <t>Zajištění obnovy stávající příjezdové asfaltové komunikace</t>
  </si>
  <si>
    <t>1024</t>
  </si>
  <si>
    <t>1571833165</t>
  </si>
  <si>
    <t>"obnova stávajících příjezdových komunikací při jejich případném porušení, viz příloha A., E."</t>
  </si>
  <si>
    <t>"užívaná plocha zpevněné asfaltové komunikace, ul. Spojovací, činí 2,6*80= 208 m2"</t>
  </si>
  <si>
    <t>včetně ochrany krajnice a cyklostezky při přejezdech techniky, např. uložením přejezdových plechů, dřevěných roštů apod.</t>
  </si>
  <si>
    <t>184818232</t>
  </si>
  <si>
    <t>Ochrana kmene průměru přes 300 do 500 mm bedněním výšky do 2 m</t>
  </si>
  <si>
    <t>kus</t>
  </si>
  <si>
    <t>1026110843</t>
  </si>
  <si>
    <t>Ochrana kmene bedněním před poškozením stavebním provozem zřízení včetně odstranění výšky bednění do 2 m průměru kmene přes 300 do 500 mm</t>
  </si>
  <si>
    <t>https://podminky.urs.cz/item/CS_URS_2025_01/184818232</t>
  </si>
  <si>
    <t>ochrana soliterních dřevin na LB nádrže v místě sjezdu do zátopy, dle ČSN 83 9061, příl. A., C.2</t>
  </si>
  <si>
    <t>02</t>
  </si>
  <si>
    <t>Projektová dokumentace - ostatní náklady</t>
  </si>
  <si>
    <t>0210</t>
  </si>
  <si>
    <t>Vypracování Plánu opatření pro případ havárie</t>
  </si>
  <si>
    <t>-19295208</t>
  </si>
  <si>
    <t>Zhotovitelem vypracovaný Plán opatření pro případ havárie, pro případ úniku závadných látek (např. ropné produkty, cementové výluhy, odpadní vody z těsnících clon, atd.)</t>
  </si>
  <si>
    <t>0221</t>
  </si>
  <si>
    <t>Zpracování povodňového plánu stavby dle §71 zákona č. 254/2001 Sb. včetně zajištění schválení příslušnými orgány správy a Povodím Labe, státní podnik</t>
  </si>
  <si>
    <t>-1154409012</t>
  </si>
  <si>
    <t>včetně zohlednění specifik stavby, viz B.8.2</t>
  </si>
  <si>
    <t>vč. veškerých činností k uplatňování Povodňového plánu</t>
  </si>
  <si>
    <t>vč. koordinace průběhu stavby s obsluhou výše položeného VD rybník Dolní Peklo</t>
  </si>
  <si>
    <t>026</t>
  </si>
  <si>
    <t>Zpracování realizační dokumentace zhotovitele, technologických předpisů, průzkumů a atestů</t>
  </si>
  <si>
    <t>2017433503</t>
  </si>
  <si>
    <t>příl. A.</t>
  </si>
  <si>
    <t>prověření aktuální možnosti využití / uložení sedimentu</t>
  </si>
  <si>
    <t>návrh konkrétního technologického postupu pro nakládání s výkopkem dle podmínek (vč. legislativních) platných v době realizace</t>
  </si>
  <si>
    <t>případné zajištění veškerých certifikací pro zvolené využití říčního materiálu (sedimentu)</t>
  </si>
  <si>
    <t>023</t>
  </si>
  <si>
    <t>Vypracování projektu skutečného provedení díla</t>
  </si>
  <si>
    <t>-1432717829</t>
  </si>
  <si>
    <t>pasport stavby dle přílohy č. 11 vyhl. č. 131/2024 Sb. o dokumentaci staveb</t>
  </si>
  <si>
    <t>výkresy skutečného provedení budou zachycovat objekty a nádrž v rozsahu dle prováděcí PD (DSJ), včetně min. 8 příčných řezů nádrží</t>
  </si>
  <si>
    <t>včetně zákresu skutečně provedených ploch oprav opevnění, s popisem</t>
  </si>
  <si>
    <t>včetně zákresu dna zdrže a patek opevnění po odtěžení sedimentů</t>
  </si>
  <si>
    <t>včetně výpočtu kubatur skutečně odtěženého sedimentu a výpočtu celk. objemu nádrže po provedení prací</t>
  </si>
  <si>
    <t>včetně fotodokumentace průběhu prací a zejména konstrukcí trvale pod vodní hladinou</t>
  </si>
  <si>
    <t>vč. dokladové části - prohlášení o shodě, evidence nakl. s odpady, doklady o vytyčení a převzetí IS, převzetí pozemků vlastníky a správci a.d. dle A.</t>
  </si>
  <si>
    <t>geodetická část DSPS - viz pol. 9</t>
  </si>
  <si>
    <t>"1 paré + 1 x CD - editovatelná i needitovatelná podoba dat vč. seznamů souřadnic, viz příloha B."</t>
  </si>
  <si>
    <t>03</t>
  </si>
  <si>
    <t>Geodetické práce a vytýčení - ostatní náklady</t>
  </si>
  <si>
    <t>031</t>
  </si>
  <si>
    <t>Vypracování geodetického zaměření skutečného stavu</t>
  </si>
  <si>
    <t>-1099230708</t>
  </si>
  <si>
    <t>příl. C.3</t>
  </si>
  <si>
    <t>geodetická část dokumentace ve smyslu § 14 vyhl. č. 31/1995 Sb. a zároveň přílohy č. 11 vyhl. č. 131/2024 Sb. o dokumentaci staveb</t>
  </si>
  <si>
    <t>zaměření dna nádrže a patek opevnění a zdí po odtěžení sedimentů, odborně způsobilou osobou v oboru zeměměřictví</t>
  </si>
  <si>
    <t>zaměření v minimálně 8 příčných řezech v poloze dle prováděcí PD</t>
  </si>
  <si>
    <t>plošný rozsah - po úroveň břehové hrany</t>
  </si>
  <si>
    <t>1 paré + 1 x CD, vektorová kresba v JTSK a BPV elektronicky + seznamy souřadnic v textové podobě</t>
  </si>
  <si>
    <t>035</t>
  </si>
  <si>
    <t>Zajištění veškerých geodetických prací souvisejících s realizací díla</t>
  </si>
  <si>
    <t>2050297138</t>
  </si>
  <si>
    <t>vytyčení před a během stavby, pracovních profilů, ověřovací měření v průběhu těžení atd., příl. D.1.1</t>
  </si>
  <si>
    <t>09</t>
  </si>
  <si>
    <t>Ostatní náklady</t>
  </si>
  <si>
    <t>037</t>
  </si>
  <si>
    <t>Zajištění písemných souhlasných vyjádření všech dotčených vlastníků a případných uživatelů všech pozemků dotčených stavbou s jejich konečnou úpravou po dokončení prací</t>
  </si>
  <si>
    <t>-314636044</t>
  </si>
  <si>
    <t>2 subjekty (PLa - dozorství VD Fojtka, Obec Mníšek)</t>
  </si>
  <si>
    <t>041414000</t>
  </si>
  <si>
    <t>Plán BOZP</t>
  </si>
  <si>
    <t>CS ÚRS 2024 02</t>
  </si>
  <si>
    <t>2017293574</t>
  </si>
  <si>
    <t>https://podminky.urs.cz/item/CS_URS_2024_02/041414000</t>
  </si>
  <si>
    <t>zpracování plánu BOZP oprávněnou osobou (nezávislým KOO BOZP), zajištění plnění BOZP, příl. A</t>
  </si>
  <si>
    <t>Koordinátor BOZP musí jednat nestranně a nezávisle na zhotoviteli, i když je jím finančně hrazen.</t>
  </si>
  <si>
    <t>Musí mít zajištěné podmínky pro výkon své funkce bez vnějšího ovlivňování, aby nedocházelo ke střetu zájmů.</t>
  </si>
  <si>
    <t>Plán BOZP a jeho koordinace musí být v souladu se zákonem č. 309/2006 Sb. a souvisejícími právními předpisy.</t>
  </si>
  <si>
    <t>Koordinátor BOZP musí splňovat odbornou způsobilost dle platné legislativy, včetně příslušné kvalifikace.</t>
  </si>
  <si>
    <t>Musí být zajištěna transparentnost vztahů mezi koordinátorem, zhotovitelem a investorem.</t>
  </si>
  <si>
    <t>Koordinátor BOZP nesmí být smluvně vázán způsobem, který by mohl ovlivnit jeho nestrannost a rozhodovací pravomoci.</t>
  </si>
  <si>
    <t>0931</t>
  </si>
  <si>
    <t>Provedení pasportizace stávajících nemovitostí (vč. pozemků) a jejich příslušenství, zajištění fotodokumentace stávajícího stavu přístupových komunikací</t>
  </si>
  <si>
    <t>2039795868</t>
  </si>
  <si>
    <t>094</t>
  </si>
  <si>
    <t>Zajištění vytýčení veškerých podzemních zařízení</t>
  </si>
  <si>
    <t>587898314</t>
  </si>
  <si>
    <t>v rozsahu staveniště vč. přístupové komunikace, příl. E.3</t>
  </si>
  <si>
    <t>15</t>
  </si>
  <si>
    <t>095</t>
  </si>
  <si>
    <t>Zajištění šetření o podzemních sítích vč. zajištění nových vyjádření v případě, že před realizací pozbyly platnosti</t>
  </si>
  <si>
    <t>390095572</t>
  </si>
  <si>
    <t>16</t>
  </si>
  <si>
    <t>0992</t>
  </si>
  <si>
    <t>Zajištění biologického dozoru, průzkumu staveniště zaměřeného na výskyt zvláště chráněných živočichů a rostlin a jejich odborného transferu</t>
  </si>
  <si>
    <t>1136541211</t>
  </si>
  <si>
    <t>oznámení zahájení prací org. ochr. přírody</t>
  </si>
  <si>
    <t>vypracování biologického průzkumu, dle z. 114/1992 Sb., bezprostředně před zahájením prací</t>
  </si>
  <si>
    <t>provádění biol. dozoru oprávněnou osobou po celou dobu stavebních prací</t>
  </si>
  <si>
    <t>příp. transfer živočichů do toku nad dotčeným úsekem</t>
  </si>
  <si>
    <t>příl. A., E.</t>
  </si>
  <si>
    <t>vč. vypracování závěrečné zprávy o provedeném průzkumu a příp. transferu živočichů</t>
  </si>
  <si>
    <t>17</t>
  </si>
  <si>
    <t>09920</t>
  </si>
  <si>
    <t>Odborné odlovení rybí obsádky z prostoru staveniště</t>
  </si>
  <si>
    <t>262144</t>
  </si>
  <si>
    <t>252785040</t>
  </si>
  <si>
    <t>příl. A., E.1</t>
  </si>
  <si>
    <t>ve spolupráci s MO ČRS</t>
  </si>
  <si>
    <t>09991</t>
  </si>
  <si>
    <t>Zajištění fotodokumentace veškerých konstrukcí, které budou v průběhu výstavby skryty nebo zakryty</t>
  </si>
  <si>
    <t>805442521</t>
  </si>
  <si>
    <t>vč. fotodokumentace postupu prací a spolupráce s TDI</t>
  </si>
  <si>
    <t>19</t>
  </si>
  <si>
    <t>099911</t>
  </si>
  <si>
    <t>Zajištění vedení průběžné evidence odpadů</t>
  </si>
  <si>
    <t>-1070235563</t>
  </si>
  <si>
    <t>evidence demoličních a ostatních odpadů, vč. způsobu likvidace a dokladů o předání oprávněné osobě příl. A.</t>
  </si>
  <si>
    <t>119251018 - VD Harcov, odstranění nánosů ze štěrkové přehrážky</t>
  </si>
  <si>
    <t>111103223</t>
  </si>
  <si>
    <t>Kosení ve vegetačním období vodního rostlinstva na břehu hustého</t>
  </si>
  <si>
    <t>ha</t>
  </si>
  <si>
    <t>778693922</t>
  </si>
  <si>
    <t>Kosení travin a vodních rostlin ve vegetačním období vodního rostlinstva na břehu hustého</t>
  </si>
  <si>
    <t>https://podminky.urs.cz/item/CS_URS_2025_01/111103223</t>
  </si>
  <si>
    <t>odstranění vegetace z povrchu nánosů nad hladinou a na březích</t>
  </si>
  <si>
    <t>400/10000</t>
  </si>
  <si>
    <t>-553701812</t>
  </si>
  <si>
    <t>ošetření všech dřevin dle ČSN 83 9061, v přístupových trasách i na staveništi, příl. B., D.1.1</t>
  </si>
  <si>
    <t>185803107R</t>
  </si>
  <si>
    <t>Shrabání pokoseného vodního rostlinstva z břehu i z vody s odvozem do 20 km včetně likvidace</t>
  </si>
  <si>
    <t>-698897593</t>
  </si>
  <si>
    <t>odstranění vegetace z povrchu nánosů nad hladinou a na březích, z ošetření dřevin apod.</t>
  </si>
  <si>
    <t>1747874429</t>
  </si>
  <si>
    <t>80</t>
  </si>
  <si>
    <t>182151111</t>
  </si>
  <si>
    <t>Svahování v zářezech v hornině třídy těžitelnosti I skupiny 1 až 3 strojně</t>
  </si>
  <si>
    <t>994674472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</si>
  <si>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</si>
  <si>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https://podminky.urs.cz/item/CS_URS_2025_01/182151111</t>
  </si>
  <si>
    <t>svahování břehu po odtěžení, na dně a LB nádrže, příl. D.1.1, D.1.3</t>
  </si>
  <si>
    <t>2013</t>
  </si>
  <si>
    <t>-939469726</t>
  </si>
  <si>
    <t>průběžné čištění přístupové cesty dle potřeby, vč. likvidace smetků, užívaná plocha p.p.č. 3326/10, viz příloha B.</t>
  </si>
  <si>
    <t>650*5</t>
  </si>
  <si>
    <t>1584586916</t>
  </si>
  <si>
    <t>vč. vyklizení naplavenin v místě opravy LB zavázání</t>
  </si>
  <si>
    <t>vč. vybrání napadané dřevní hmoty z plochy nádrže</t>
  </si>
  <si>
    <t>odhad cca 1,0 % z objemu, obj. hm. cca 650 kg/m3, odhad 18,3 m3 kom. odpadu a dřev. hmoty</t>
  </si>
  <si>
    <t>1830</t>
  </si>
  <si>
    <t>odhad množství dočišťovaného v okolí stáv. objektů, ručně 35,8 m3</t>
  </si>
  <si>
    <t>vč. přemístění balvanů do horní části vzdutí nádrže, balvany 500-100 kg, do 10 ks</t>
  </si>
  <si>
    <t>-2051910662</t>
  </si>
  <si>
    <t>1203571860</t>
  </si>
  <si>
    <t>odečet zeminy vhodné pro finální úpravy - ohumusování LB</t>
  </si>
  <si>
    <t>-1*11</t>
  </si>
  <si>
    <t>518769335</t>
  </si>
  <si>
    <t>-1*1830</t>
  </si>
  <si>
    <t>Úroveň 3:</t>
  </si>
  <si>
    <t>SO 01.1 - Sanace levobřežní nátrže záhozem z LK</t>
  </si>
  <si>
    <t xml:space="preserve">      998 - Přesun hmot</t>
  </si>
  <si>
    <t>132251253</t>
  </si>
  <si>
    <t>Hloubení rýh nezapažených š do 2000 mm v hornině třídy těžitelnosti I skupiny 3 objem do 100 m3 strojně</t>
  </si>
  <si>
    <t>1208558519</t>
  </si>
  <si>
    <t>Hloubení nezapažených rýh šířky přes 800 do 2 000 mm strojně s urovnáním dna do předepsaného profilu a spádu v hornině třídy těžitelnosti I skupiny 3 přes 50 do 100 m3</t>
  </si>
  <si>
    <t>https://podminky.urs.cz/item/CS_URS_2025_01/132251253</t>
  </si>
  <si>
    <t>příl. D.1.3</t>
  </si>
  <si>
    <t>výkop pro zához a pro záhozovou patku</t>
  </si>
  <si>
    <t>88</t>
  </si>
  <si>
    <t>162206112</t>
  </si>
  <si>
    <t>Vodorovné přemístění do 50 m bez naložení výkopku ze zemin schopných zúrodnění</t>
  </si>
  <si>
    <t>-50870659</t>
  </si>
  <si>
    <t>Vodorovné přemístění výkopku bez naložení, avšak se složením zemin schopných zúrodnění, na vzdálenost přes 20 do 50 m</t>
  </si>
  <si>
    <t>https://podminky.urs.cz/item/CS_URS_2025_01/162206112</t>
  </si>
  <si>
    <t>výkopek - zához a záhozová patka, na břeh</t>
  </si>
  <si>
    <t>167151111</t>
  </si>
  <si>
    <t>Nakládání výkopku z hornin třídy těžitelnosti I skupiny 1 až 3 přes 100 m3</t>
  </si>
  <si>
    <t>261692422</t>
  </si>
  <si>
    <t>Nakládání, skládání a překládání neulehlého výkopku nebo sypaniny strojně nakládání, množství přes 100 m3, z hornin třídy těžitelnosti I, skupiny 1 až 3</t>
  </si>
  <si>
    <t>https://podminky.urs.cz/item/CS_URS_2025_01/167151111</t>
  </si>
  <si>
    <t>výkopek - zához a záhozová patka, k odvozu</t>
  </si>
  <si>
    <t>181411123</t>
  </si>
  <si>
    <t>Založení lučního trávníku výsevem pl do 1000 m2 ve svahu přes 1:2 do 1:1</t>
  </si>
  <si>
    <t>-981132782</t>
  </si>
  <si>
    <t>Založení trávníku na půdě předem připravené plochy do 1000 m2 výsevem včetně utažení lučního na svahu přes 1:2 do 1:1</t>
  </si>
  <si>
    <t>https://podminky.urs.cz/item/CS_URS_2025_01/181411123</t>
  </si>
  <si>
    <t>obnova travního porostu po stavbě, v celé ploše levého břehu nádrže, , příl. D.1.1, D.1.3</t>
  </si>
  <si>
    <t>95*3,5</t>
  </si>
  <si>
    <t>00572472R</t>
  </si>
  <si>
    <t>osivo směs trávobylinná speciální do stínu</t>
  </si>
  <si>
    <t>216485353</t>
  </si>
  <si>
    <t>osivo dle specifikace příl. A.</t>
  </si>
  <si>
    <t>výsevek 20g/m2</t>
  </si>
  <si>
    <t>333*0,020</t>
  </si>
  <si>
    <t>182351025</t>
  </si>
  <si>
    <t>Rozprostření ornice pl do 100 m2 ve svahu přes 1:5 tl vrstvy přes 250 do 300 mm strojně</t>
  </si>
  <si>
    <t>1947963098</t>
  </si>
  <si>
    <t>Rozprostření a urovnání ornice ve svahu sklonu přes 1:5 strojně při souvislé ploše do 100 m2, tl. vrstvy přes 250 do 300 mm</t>
  </si>
  <si>
    <t>https://podminky.urs.cz/item/CS_URS_2025_01/182351025</t>
  </si>
  <si>
    <t>ohumusování LB nad provedeným záhozem, příl. D.1.1, D.1.3</t>
  </si>
  <si>
    <t>zemina - hlinitopísčitá zemina z těžení nánosů z nádrže</t>
  </si>
  <si>
    <t>38</t>
  </si>
  <si>
    <t>462511270</t>
  </si>
  <si>
    <t>Zához z lomového kamene bez proštěrkování z terénu hmotnost do 200 kg</t>
  </si>
  <si>
    <t>-1118510315</t>
  </si>
  <si>
    <t>Zához z lomového kamene neupraveného záhozového bez proštěrkování z terénu, hmotnosti jednotlivých kamenů do 200 kg</t>
  </si>
  <si>
    <t>https://podminky.urs.cz/item/CS_URS_2025_01/462511270</t>
  </si>
  <si>
    <t>zához zrna 80-200 kg (min. 50% zrna 200 kg), pro zahlazení nátrže v úrovni vodorysu na LB nádrže, příl. D.1.1, D.1.3</t>
  </si>
  <si>
    <t>53</t>
  </si>
  <si>
    <t>462519002</t>
  </si>
  <si>
    <t>Příplatek za urovnání ploch záhozu z lomového kamene hmotnost do 200 kg</t>
  </si>
  <si>
    <t>-1597557530</t>
  </si>
  <si>
    <t>Zához z lomového kamene neupraveného záhozového Příplatek k cenám za urovnání viditelných ploch záhozu z kamene, hmotnosti jednotlivých kamenů do 200 kg</t>
  </si>
  <si>
    <t>https://podminky.urs.cz/item/CS_URS_2025_01/462519002</t>
  </si>
  <si>
    <t>73*1,8</t>
  </si>
  <si>
    <t>462511370</t>
  </si>
  <si>
    <t>Zához z lomového kamene bez proštěrkování z terénu hmotnost přes 200 do 500 kg</t>
  </si>
  <si>
    <t>1903386396</t>
  </si>
  <si>
    <t>Zához z lomového kamene neupraveného záhozového bez proštěrkování z terénu, hmotnosti jednotlivých kamenů přes 200 do 500 kg</t>
  </si>
  <si>
    <t>https://podminky.urs.cz/item/CS_URS_2025_01/462511370</t>
  </si>
  <si>
    <t>zához (patka) zrna 200-500 kg (min. 50% zrna 500 kg), příl. D.1.1, D.1.3</t>
  </si>
  <si>
    <t>56</t>
  </si>
  <si>
    <t>2047199031</t>
  </si>
  <si>
    <t>odvoz zeminy z výkopů pro záhozy, příl. B., D.1.1, D.1.3</t>
  </si>
  <si>
    <t>88*1,8</t>
  </si>
  <si>
    <t>2108669902</t>
  </si>
  <si>
    <t>SO 02 - Opravy zdí a dlažeb</t>
  </si>
  <si>
    <t xml:space="preserve">    9 - Ostatní konstrukce a práce, bourání</t>
  </si>
  <si>
    <t xml:space="preserve">    997 - Přesun sutě</t>
  </si>
  <si>
    <t>PSV - Práce a dodávky PSV</t>
  </si>
  <si>
    <t xml:space="preserve">    762 - Konstrukce tesařské</t>
  </si>
  <si>
    <t>-1953007611</t>
  </si>
  <si>
    <t>121112003</t>
  </si>
  <si>
    <t>Sejmutí ornice tl vrstvy do 200 mm ručně</t>
  </si>
  <si>
    <t>657037283</t>
  </si>
  <si>
    <t>Sejmutí ornice ručně při souvislé ploše, tl. vrstvy do 200 mm</t>
  </si>
  <si>
    <t>https://podminky.urs.cz/item/CS_URS_2025_01/121112003</t>
  </si>
  <si>
    <t>OPRAVA LB ZAVÁZÁNÍ</t>
  </si>
  <si>
    <t>162251102</t>
  </si>
  <si>
    <t>Vodorovné přemístění přes 20 do 50 m výkopku/sypaniny z horniny třídy těžitelnosti I skupiny 1 až 3</t>
  </si>
  <si>
    <t>2095069715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</si>
  <si>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</si>
  <si>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https://podminky.urs.cz/item/CS_URS_2025_01/162251102</t>
  </si>
  <si>
    <t>OPRAVA LB ZAVÁZÁNÍ - přebytek ornice</t>
  </si>
  <si>
    <t>18*0,2</t>
  </si>
  <si>
    <t>641472363</t>
  </si>
  <si>
    <t>využití přebytku ornice pro ohumusování svahů nádrže - zahlazení stavební činnosti</t>
  </si>
  <si>
    <t>213311151</t>
  </si>
  <si>
    <t>Polštáře zhutněné pod základy ze štěrkodrti netříděné</t>
  </si>
  <si>
    <t>1666693006</t>
  </si>
  <si>
    <t>https://podminky.urs.cz/item/CS_URS_2025_01/213311151</t>
  </si>
  <si>
    <t>18*0,1</t>
  </si>
  <si>
    <t>451317112</t>
  </si>
  <si>
    <t>Podklad pod dlažbu z betonu prostého pro prostředí s mrazovými cykly C 25/30 tl přes 100 do 150 mm</t>
  </si>
  <si>
    <t>-929987514</t>
  </si>
  <si>
    <t>Podklad pod dlažbu z betonu prostého pro prostředí s mrazovými cykly tř. C 25/30 tl. přes 100 do 150 mm</t>
  </si>
  <si>
    <t>https://podminky.urs.cz/item/CS_URS_2025_01/451317112</t>
  </si>
  <si>
    <t>465513227</t>
  </si>
  <si>
    <t>Dlažba z lomového kamene na cementovou maltu s vyspárováním tl 250 mm pro hráze</t>
  </si>
  <si>
    <t>77370959</t>
  </si>
  <si>
    <t>Dlažba z lomového kamene lomařsky upraveného na cementovou maltu, s vyspárováním cementovou maltou, tl. kamene 250 mm</t>
  </si>
  <si>
    <t>https://podminky.urs.cz/item/CS_URS_2025_01/465513227</t>
  </si>
  <si>
    <t>985131111</t>
  </si>
  <si>
    <t>Očištění ploch stěn, rubu kleneb a podlah tlakovou vodou</t>
  </si>
  <si>
    <t>859978784</t>
  </si>
  <si>
    <t>https://podminky.urs.cz/item/CS_URS_2025_01/985131111</t>
  </si>
  <si>
    <t>příprava povrchu před opravami, druhé čištění po vysekání spár, D.1.1, D.1.3</t>
  </si>
  <si>
    <t>I. přespárování zdí a dlažeb z LK přír. n. řádk.</t>
  </si>
  <si>
    <t>PŘESPÁROVÁNÍ LEVOBŘEŽNÍ OPĚRNÉ ZDI</t>
  </si>
  <si>
    <t>2*12,4*3,6</t>
  </si>
  <si>
    <t>PŘESPÁROVÁNÍ PRAVOBŘEŽNÍ OPĚRNÉ ZDI</t>
  </si>
  <si>
    <t>2*((8,3*2)+(20,8*1))</t>
  </si>
  <si>
    <t>Mezisoučet</t>
  </si>
  <si>
    <t>II. přezdění zdí z LK řádkového</t>
  </si>
  <si>
    <t>PŘEZDĚNÍ KORUNY PRAVOBŘEŽNÍ OPĚRNÉ ZDI</t>
  </si>
  <si>
    <t>2*20,8*1</t>
  </si>
  <si>
    <t>985142211</t>
  </si>
  <si>
    <t>Vysekání spojovací hmoty ze spár zdiva hl přes 40 mm dl do 6 m/m2</t>
  </si>
  <si>
    <t>-1253166306</t>
  </si>
  <si>
    <t>Vysekání spojovací hmoty ze spár zdiva včetně vyčištění hloubky spáry přes 40 mm délky spáry na 1 m2 upravované plochy do 6 m</t>
  </si>
  <si>
    <t>https://podminky.urs.cz/item/CS_URS_2025_01/985142211</t>
  </si>
  <si>
    <t>12,4*3,6</t>
  </si>
  <si>
    <t>((8,3*2)+(20,8*1))</t>
  </si>
  <si>
    <t>985232111</t>
  </si>
  <si>
    <t>Hloubkové spárování zdiva aktivovanou maltou spára hl do 80 mm dl do 6 m/m2</t>
  </si>
  <si>
    <t>-527507905</t>
  </si>
  <si>
    <t>Hloubkové spárování zdiva hloubky přes 40 do 80 mm aktivovanou maltou délky spáry na 1 m2 upravované plochy do 6 m</t>
  </si>
  <si>
    <t>https://podminky.urs.cz/item/CS_URS_2025_01/985232111</t>
  </si>
  <si>
    <t>985233111</t>
  </si>
  <si>
    <t>Úprava spár po spárování zdiva uhlazením spára dl do 6 m/m2</t>
  </si>
  <si>
    <t>1700390659</t>
  </si>
  <si>
    <t>Úprava spár po spárování zdiva kamenného nebo cihelného délky spáry na 1 m2 upravované plochy do 6 m uhlazením</t>
  </si>
  <si>
    <t>https://podminky.urs.cz/item/CS_URS_2025_01/985233111</t>
  </si>
  <si>
    <t>938902132</t>
  </si>
  <si>
    <t>Očištění konstrukcí na ostatních plochách od porostu</t>
  </si>
  <si>
    <t>344380361</t>
  </si>
  <si>
    <t>Dokončovací práce na dosavadních konstrukcích očištění stavebních konstrukcí od porostu, s naložením odstraněného porostu na dopravní prostředek nebo s přemístěním na výšku do 6 m a odklizením na hromady do vzdálenosti 50 m na ostatních plochách</t>
  </si>
  <si>
    <t>https://podminky.urs.cz/item/CS_URS_2025_01/938902132</t>
  </si>
  <si>
    <t>vyřezání a vytrhání dřevin vč. kořenů, příl. D.1.1, D.1.3</t>
  </si>
  <si>
    <t>20,8*1</t>
  </si>
  <si>
    <t>985221012</t>
  </si>
  <si>
    <t>Postupné rozebírání kamenného zdiva pro další použití přes 1 do 3 m3</t>
  </si>
  <si>
    <t>-812168858</t>
  </si>
  <si>
    <t>Postupné rozebírání zdiva pro další použití kamenného, objemu přes 1 do 3 m3</t>
  </si>
  <si>
    <t>https://podminky.urs.cz/item/CS_URS_2025_01/985221012</t>
  </si>
  <si>
    <t>3-4 řádky, výška 1,0 m, tl. 0,3 m</t>
  </si>
  <si>
    <t>20,8*1*0,3</t>
  </si>
  <si>
    <t>985221151</t>
  </si>
  <si>
    <t>Doplnění zdiva kamenem do cementové malty se spárami dl do 6 m/m2</t>
  </si>
  <si>
    <t>-181393772</t>
  </si>
  <si>
    <t>Doplnění zdiva ručně do cementové malty kamenem délky spáry na 1 m2 upravované plochy do 6 m</t>
  </si>
  <si>
    <t>https://podminky.urs.cz/item/CS_URS_2025_01/985221151</t>
  </si>
  <si>
    <t>z původního i nově dodaného (koruna) kamene</t>
  </si>
  <si>
    <t>58381077</t>
  </si>
  <si>
    <t>kopák hrubý 30x30x25-60cm</t>
  </si>
  <si>
    <t>-312677525</t>
  </si>
  <si>
    <t>nově dodaný kámen pro opravu koruny zdi (1 svrchní řádek)</t>
  </si>
  <si>
    <t>1 svrchní řádek, výška 0,3 m, tl. 0,3 m</t>
  </si>
  <si>
    <t>pohledová plocha</t>
  </si>
  <si>
    <t>20,8*0,3</t>
  </si>
  <si>
    <t>767996703</t>
  </si>
  <si>
    <t>Demontáž atypických zámečnických konstrukcí řezáním hm jednotlivých dílů přes 100 do 250 kg</t>
  </si>
  <si>
    <t>-978110418</t>
  </si>
  <si>
    <t>Demontáž ostatních zámečnických konstrukcí řezáním o hmotnosti jednotlivých dílů přes 100 do 250 kg</t>
  </si>
  <si>
    <t>https://podminky.urs.cz/item/CS_URS_2025_01/767996703</t>
  </si>
  <si>
    <t>příl. D.1.1</t>
  </si>
  <si>
    <t>DEMONTÁŽ NEVYUŽÍVANÉ OC. LAMPY OSVĚTLENÍ</t>
  </si>
  <si>
    <t>torzo - pouze sloup, vč. odpojení, odřezání</t>
  </si>
  <si>
    <t>6,5*33,05</t>
  </si>
  <si>
    <t>941111111</t>
  </si>
  <si>
    <t>Montáž lešení řadového trubkového lehkého s podlahami zatížení do 200 kg/m2 š od 0,6 do 0,9 m v do 10 m</t>
  </si>
  <si>
    <t>-156802181</t>
  </si>
  <si>
    <t>Lešení řadové trubkové lehké pracovní s podlahami s provozním zatížením tř. 3 do 200 kg/m2 šířky tř. W06 od 0,6 do 0,9 m výšky do 10 m montáž</t>
  </si>
  <si>
    <t>https://podminky.urs.cz/item/CS_URS_2025_01/941111111</t>
  </si>
  <si>
    <t>lešení pro potřeby veškerých opravných prací, příl. D.1.3</t>
  </si>
  <si>
    <t>((8,3*3,5)+(20,8*1,5))</t>
  </si>
  <si>
    <t>20,8*2,0</t>
  </si>
  <si>
    <t>OPRAVA NORNÉ STĚNY</t>
  </si>
  <si>
    <t>26,3*2,5</t>
  </si>
  <si>
    <t>941111211</t>
  </si>
  <si>
    <t>Příplatek k lešení řadovému trubkovému lehkému s podlahami do 200 kg/m2 š od 0,6 do 0,9 m v do 10 m za každý den použití</t>
  </si>
  <si>
    <t>1739812014</t>
  </si>
  <si>
    <t>Lešení řadové trubkové lehké pracovní s podlahami s provozním zatížením tř. 3 do 200 kg/m2 šířky tř. W06 od 0,6 do 0,9 m výšky do 10 m příplatek k ceně za každý den použití</t>
  </si>
  <si>
    <t>https://podminky.urs.cz/item/CS_URS_2025_01/941111211</t>
  </si>
  <si>
    <t>po dobu prací, cca 3 týdny</t>
  </si>
  <si>
    <t>3*7*212,24</t>
  </si>
  <si>
    <t>941111811</t>
  </si>
  <si>
    <t>Demontáž lešení řadového trubkového lehkého s podlahami zatížení do 200 kg/m2 š od 0,6 do 0,9 m v do 10 m</t>
  </si>
  <si>
    <t>156147646</t>
  </si>
  <si>
    <t>Lešení řadové trubkové lehké pracovní s podlahami s provozním zatížením tř. 3 do 200 kg/m2 šířky tř. W06 od 0,6 do 0,9 m výšky do 10 m demontáž</t>
  </si>
  <si>
    <t>https://podminky.urs.cz/item/CS_URS_2025_01/941111811</t>
  </si>
  <si>
    <t>20</t>
  </si>
  <si>
    <t>977151111</t>
  </si>
  <si>
    <t>Jádrové vrty diamantovými korunkami do stavebních materiálů D do 35 mm</t>
  </si>
  <si>
    <t>m</t>
  </si>
  <si>
    <t>52808813</t>
  </si>
  <si>
    <t>Jádrové vrty diamantovými korunkami do stavebních materiálů (železobetonu, betonu, cihel, obkladů, dlažeb, kamene) průměru do 35 mm</t>
  </si>
  <si>
    <t>https://podminky.urs.cz/item/CS_URS_2025_01/977151111</t>
  </si>
  <si>
    <t>průměr 26 mm, do kamene, pro osazení stupadel, příl. D.1.1</t>
  </si>
  <si>
    <t>7*2*0,1</t>
  </si>
  <si>
    <t>953171011</t>
  </si>
  <si>
    <t>Osazování stupadel z betonářské oceli nebo litinových - chladicí věže</t>
  </si>
  <si>
    <t>-2140530392</t>
  </si>
  <si>
    <t>Osazování kovových předmětů stupadel z betonářské oceli nebo litinových</t>
  </si>
  <si>
    <t>https://podminky.urs.cz/item/CS_URS_2025_01/953171011</t>
  </si>
  <si>
    <t>osazení stupadel do stáv. zdi, příl. D.1.1</t>
  </si>
  <si>
    <t>7 ks stupadel</t>
  </si>
  <si>
    <t>22</t>
  </si>
  <si>
    <t>55243816</t>
  </si>
  <si>
    <t>stupadlo ocelové s PE povlakem DIN, B-MSS P162mm</t>
  </si>
  <si>
    <t>-432461416</t>
  </si>
  <si>
    <t>stupadla nerezová R25 mm, s plastovým povlakem, dle EN 13101</t>
  </si>
  <si>
    <t>š. 320 mm x 250 mm (vyložení = 162 mm)</t>
  </si>
  <si>
    <t>997</t>
  </si>
  <si>
    <t>Přesun sutě</t>
  </si>
  <si>
    <t>23</t>
  </si>
  <si>
    <t>997013811R1</t>
  </si>
  <si>
    <t>Likvidace stavebního odpadu - dřevo, kód odpadu 17 02 01</t>
  </si>
  <si>
    <t>1271219765</t>
  </si>
  <si>
    <t>pův. norná stěna</t>
  </si>
  <si>
    <t>0,316</t>
  </si>
  <si>
    <t>24</t>
  </si>
  <si>
    <t>997013862R1</t>
  </si>
  <si>
    <t>Likvidace stavebního odpadu - betonu a kamení kód odpadu 17 01 01</t>
  </si>
  <si>
    <t>-575803049</t>
  </si>
  <si>
    <t>19,058</t>
  </si>
  <si>
    <t>25</t>
  </si>
  <si>
    <t>997321211</t>
  </si>
  <si>
    <t>Svislá doprava suti a vybouraných hmot v do 4 m</t>
  </si>
  <si>
    <t>-245876146</t>
  </si>
  <si>
    <t>Svislá doprava suti a vybouraných hmot s naložením do dopravního zařízení a s vyprázdněním dopravního zařízení na hromadu nebo do dopravního prostředku na výšku do 4 m</t>
  </si>
  <si>
    <t>https://podminky.urs.cz/item/CS_URS_2025_01/997321211</t>
  </si>
  <si>
    <t>příl. C.2, D.1.1</t>
  </si>
  <si>
    <t>suť</t>
  </si>
  <si>
    <t>dřevo</t>
  </si>
  <si>
    <t>PSV</t>
  </si>
  <si>
    <t>Práce a dodávky PSV</t>
  </si>
  <si>
    <t>762</t>
  </si>
  <si>
    <t>Konstrukce tesařské</t>
  </si>
  <si>
    <t>26</t>
  </si>
  <si>
    <t>762134811</t>
  </si>
  <si>
    <t>Demontáž bednění svislých stěn z fošen</t>
  </si>
  <si>
    <t>-72146516</t>
  </si>
  <si>
    <t>Demontáž bednění svislých stěn a nadstřešních stěn z fošen</t>
  </si>
  <si>
    <t>https://podminky.urs.cz/item/CS_URS_2025_01/762134811</t>
  </si>
  <si>
    <t>rozebrání původního bednění norné stěny</t>
  </si>
  <si>
    <t>26,3*0,4</t>
  </si>
  <si>
    <t>27</t>
  </si>
  <si>
    <t>934956114</t>
  </si>
  <si>
    <t>Hradítka z měkkého dřeva tl 50 mm</t>
  </si>
  <si>
    <t>-348708960</t>
  </si>
  <si>
    <t>Přepadová a ochranná zařízení nádrží dřevěná hradítka (dluže požeráku) š.150 mm, bez nátěru, s potřebným kováním z měkkého dřeva, tl. 50 mm</t>
  </si>
  <si>
    <t>https://podminky.urs.cz/item/CS_URS_2025_01/934956114</t>
  </si>
  <si>
    <t>výroba a osazení repliky původní norné stěny, vč. podkladků</t>
  </si>
  <si>
    <t>hoblované fošny modřín tl. 50 mm</t>
  </si>
  <si>
    <t>28</t>
  </si>
  <si>
    <t>1213524954</t>
  </si>
  <si>
    <t>- zajištění zřízení a odstranění dočasných komunikací, sjezdů a nájezdů pro realizaci stavby (sjezd do zátopy)</t>
  </si>
  <si>
    <t>- zajištění péče o nepředané objekty a konstrukce stavby, jejich ošetřování a zimní opatření</t>
  </si>
  <si>
    <t>obnova povrchu manipul. plochy na p.p.č. 3326/10 při jejím případném porušení - zasypání výtluků tříděným štěrkem, zahutnění</t>
  </si>
  <si>
    <t>případné opravy výtluku v asfaltové části plochy, zastřik asfalt. směsí se štěrkem vč. zhutnění</t>
  </si>
  <si>
    <t>předpokládaná využívaná plocha 650 m2</t>
  </si>
  <si>
    <t>ochrana soliterní dřeviny na LB, dle ČSN 83 9061, příl. A., D.1.1</t>
  </si>
  <si>
    <t>291211111R</t>
  </si>
  <si>
    <t>Provizorní příjezdné komunikace</t>
  </si>
  <si>
    <t>932332486</t>
  </si>
  <si>
    <t>Položka zahrnuje náklady spojené s plněním podmínek majitelů či uživatelů dotčených pozemků, správců sítí, kterými podmínili souhlas s činností. Položka zahrnuje náklady na zřízení a úpravu provizorních komunikací v nezbytně nutném rozsahu včetně jejich likvidace a uvedení dotčených pozemků do původního stavu. Způsob zpevnění dle technologických možností zhotovitele - silniční panely do ŠP lože nebo ocelové přejezdové plechy.</t>
  </si>
  <si>
    <t>viz příl. A., C.2</t>
  </si>
  <si>
    <t>dočasné zpevnění příjezdové trasy nad vedením kanalizačního řádu</t>
  </si>
  <si>
    <t>131</t>
  </si>
  <si>
    <t>Zpracování realizační dokumentace zhotovitele, dílenských výkresů, technologických předpisů</t>
  </si>
  <si>
    <t>návrh konkrétního technického řešení (technol. předpisu) nakládání s výkopkem dle podmínek (vč. legislativních) platných v době podání nabídky</t>
  </si>
  <si>
    <t>vedení evidence nakládání se sedimentem</t>
  </si>
  <si>
    <t>výkresy skutečného provedení budou zachycovat objekty a nádrž v rozsahu dle prováděcí PD (DSJ), včetně min. 10 příčných řezů nádrží</t>
  </si>
  <si>
    <t>včetně zákresu dna jezové zdrže a patek opevnění po odtěžení sedimentů</t>
  </si>
  <si>
    <t>zaměření v minimálně 10 příčných řezech v poloze dle prováděcí PD</t>
  </si>
  <si>
    <t>plošný rozsah - po úroveň břehové hrany (po max. úroveň hladiny v nádrži)</t>
  </si>
  <si>
    <t>vytyčení před a během stavby, pracovních profilů atd., příl. D.1.1</t>
  </si>
  <si>
    <t>ověřovací měření před zahájením těžení (ověření množství z PD)</t>
  </si>
  <si>
    <t xml:space="preserve">ověřovací měření v průběhu těžení (pro potřeby fakturace a pro potvrzení splnění  parametrů akce)</t>
  </si>
  <si>
    <t>2 subjekty (PLa - dozorství VD Harcov, TSM Liberec)</t>
  </si>
  <si>
    <t>zpracování plánu BOZP oprávněnou osobou (nezávislým KOO BOZP), zajištění plnění BOZP, příl. B.8</t>
  </si>
  <si>
    <t>pozemky, komunikace, stavby, vedení sítí</t>
  </si>
  <si>
    <t>včetně pasportizace kanalizace na p.p.č. 3326/10 před a po provedení prací - 2x kamerový záznam, dle požadavků správce SČVK, viz příl. E.3</t>
  </si>
  <si>
    <t>73 bm délky, stoka azbestocement DN 300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</si>
</sst>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40" fillId="0" borderId="22" xfId="0" applyFont="1" applyBorder="1" applyAlignment="1" applyProtection="1">
      <alignment horizontal="center" vertical="center"/>
    </xf>
    <xf numFmtId="49" fontId="40" fillId="0" borderId="22" xfId="0" applyNumberFormat="1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center" vertical="center" wrapText="1"/>
    </xf>
    <xf numFmtId="167" fontId="40" fillId="0" borderId="22" xfId="0" applyNumberFormat="1" applyFont="1" applyBorder="1" applyAlignment="1" applyProtection="1">
      <alignment vertical="center"/>
    </xf>
    <xf numFmtId="4" fontId="40" fillId="2" borderId="22" xfId="0" applyNumberFormat="1" applyFont="1" applyFill="1" applyBorder="1" applyAlignment="1" applyProtection="1">
      <alignment vertical="center"/>
      <protection locked="0"/>
    </xf>
    <xf numFmtId="4" fontId="40" fillId="0" borderId="22" xfId="0" applyNumberFormat="1" applyFont="1" applyBorder="1" applyAlignment="1" applyProtection="1">
      <alignment vertical="center"/>
    </xf>
    <xf numFmtId="0" fontId="41" fillId="0" borderId="3" xfId="0" applyFont="1" applyBorder="1" applyAlignment="1">
      <alignment vertical="center"/>
    </xf>
    <xf numFmtId="0" fontId="40" fillId="2" borderId="14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1111111" TargetMode="External" /><Relationship Id="rId2" Type="http://schemas.openxmlformats.org/officeDocument/2006/relationships/hyperlink" Target="https://podminky.urs.cz/item/CS_URS_2025_01/938909111" TargetMode="External" /><Relationship Id="rId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31251102" TargetMode="External" /><Relationship Id="rId2" Type="http://schemas.openxmlformats.org/officeDocument/2006/relationships/hyperlink" Target="https://podminky.urs.cz/item/CS_URS_2025_01/162351103" TargetMode="External" /><Relationship Id="rId3" Type="http://schemas.openxmlformats.org/officeDocument/2006/relationships/hyperlink" Target="https://podminky.urs.cz/item/CS_URS_2025_01/167151101" TargetMode="External" /><Relationship Id="rId4" Type="http://schemas.openxmlformats.org/officeDocument/2006/relationships/hyperlink" Target="https://podminky.urs.cz/item/CS_URS_2025_01/181951112" TargetMode="External" /><Relationship Id="rId5" Type="http://schemas.openxmlformats.org/officeDocument/2006/relationships/hyperlink" Target="https://podminky.urs.cz/item/CS_URS_2025_01/173153101" TargetMode="External" /><Relationship Id="rId6" Type="http://schemas.openxmlformats.org/officeDocument/2006/relationships/hyperlink" Target="https://podminky.urs.cz/item/CS_URS_2025_01/966025113" TargetMode="External" /><Relationship Id="rId7" Type="http://schemas.openxmlformats.org/officeDocument/2006/relationships/hyperlink" Target="https://podminky.urs.cz/item/CS_URS_2025_01/321214511R" TargetMode="External" /><Relationship Id="rId8" Type="http://schemas.openxmlformats.org/officeDocument/2006/relationships/hyperlink" Target="https://podminky.urs.cz/item/CS_URS_2025_01/463212111" TargetMode="External" /><Relationship Id="rId9" Type="http://schemas.openxmlformats.org/officeDocument/2006/relationships/hyperlink" Target="https://podminky.urs.cz/item/CS_URS_2025_01/463212191" TargetMode="External" /><Relationship Id="rId10" Type="http://schemas.openxmlformats.org/officeDocument/2006/relationships/hyperlink" Target="https://podminky.urs.cz/item/CS_URS_2025_01/181351005" TargetMode="External" /><Relationship Id="rId11" Type="http://schemas.openxmlformats.org/officeDocument/2006/relationships/hyperlink" Target="https://podminky.urs.cz/item/CS_URS_2025_01/181411121" TargetMode="External" /><Relationship Id="rId12" Type="http://schemas.openxmlformats.org/officeDocument/2006/relationships/hyperlink" Target="https://podminky.urs.cz/item/CS_URS_2025_01/998321011" TargetMode="External" /><Relationship Id="rId1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4818232" TargetMode="External" /><Relationship Id="rId2" Type="http://schemas.openxmlformats.org/officeDocument/2006/relationships/hyperlink" Target="https://podminky.urs.cz/item/CS_URS_2024_02/041414000" TargetMode="External" /><Relationship Id="rId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103223" TargetMode="External" /><Relationship Id="rId2" Type="http://schemas.openxmlformats.org/officeDocument/2006/relationships/hyperlink" Target="https://podminky.urs.cz/item/CS_URS_2025_01/181111111" TargetMode="External" /><Relationship Id="rId3" Type="http://schemas.openxmlformats.org/officeDocument/2006/relationships/hyperlink" Target="https://podminky.urs.cz/item/CS_URS_2025_01/182151111" TargetMode="External" /><Relationship Id="rId4" Type="http://schemas.openxmlformats.org/officeDocument/2006/relationships/hyperlink" Target="https://podminky.urs.cz/item/CS_URS_2025_01/938909111" TargetMode="External" /><Relationship Id="rId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32251253" TargetMode="External" /><Relationship Id="rId2" Type="http://schemas.openxmlformats.org/officeDocument/2006/relationships/hyperlink" Target="https://podminky.urs.cz/item/CS_URS_2025_01/162206112" TargetMode="External" /><Relationship Id="rId3" Type="http://schemas.openxmlformats.org/officeDocument/2006/relationships/hyperlink" Target="https://podminky.urs.cz/item/CS_URS_2025_01/167151111" TargetMode="External" /><Relationship Id="rId4" Type="http://schemas.openxmlformats.org/officeDocument/2006/relationships/hyperlink" Target="https://podminky.urs.cz/item/CS_URS_2025_01/181411123" TargetMode="External" /><Relationship Id="rId5" Type="http://schemas.openxmlformats.org/officeDocument/2006/relationships/hyperlink" Target="https://podminky.urs.cz/item/CS_URS_2025_01/182351025" TargetMode="External" /><Relationship Id="rId6" Type="http://schemas.openxmlformats.org/officeDocument/2006/relationships/hyperlink" Target="https://podminky.urs.cz/item/CS_URS_2025_01/462511270" TargetMode="External" /><Relationship Id="rId7" Type="http://schemas.openxmlformats.org/officeDocument/2006/relationships/hyperlink" Target="https://podminky.urs.cz/item/CS_URS_2025_01/462519002" TargetMode="External" /><Relationship Id="rId8" Type="http://schemas.openxmlformats.org/officeDocument/2006/relationships/hyperlink" Target="https://podminky.urs.cz/item/CS_URS_2025_01/462511370" TargetMode="External" /><Relationship Id="rId9" Type="http://schemas.openxmlformats.org/officeDocument/2006/relationships/hyperlink" Target="https://podminky.urs.cz/item/CS_URS_2025_01/998321011" TargetMode="External" /><Relationship Id="rId10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1112003" TargetMode="External" /><Relationship Id="rId2" Type="http://schemas.openxmlformats.org/officeDocument/2006/relationships/hyperlink" Target="https://podminky.urs.cz/item/CS_URS_2025_01/162251102" TargetMode="External" /><Relationship Id="rId3" Type="http://schemas.openxmlformats.org/officeDocument/2006/relationships/hyperlink" Target="https://podminky.urs.cz/item/CS_URS_2025_01/182351025" TargetMode="External" /><Relationship Id="rId4" Type="http://schemas.openxmlformats.org/officeDocument/2006/relationships/hyperlink" Target="https://podminky.urs.cz/item/CS_URS_2025_01/213311151" TargetMode="External" /><Relationship Id="rId5" Type="http://schemas.openxmlformats.org/officeDocument/2006/relationships/hyperlink" Target="https://podminky.urs.cz/item/CS_URS_2025_01/451317112" TargetMode="External" /><Relationship Id="rId6" Type="http://schemas.openxmlformats.org/officeDocument/2006/relationships/hyperlink" Target="https://podminky.urs.cz/item/CS_URS_2025_01/465513227" TargetMode="External" /><Relationship Id="rId7" Type="http://schemas.openxmlformats.org/officeDocument/2006/relationships/hyperlink" Target="https://podminky.urs.cz/item/CS_URS_2025_01/985131111" TargetMode="External" /><Relationship Id="rId8" Type="http://schemas.openxmlformats.org/officeDocument/2006/relationships/hyperlink" Target="https://podminky.urs.cz/item/CS_URS_2025_01/985142211" TargetMode="External" /><Relationship Id="rId9" Type="http://schemas.openxmlformats.org/officeDocument/2006/relationships/hyperlink" Target="https://podminky.urs.cz/item/CS_URS_2025_01/985232111" TargetMode="External" /><Relationship Id="rId10" Type="http://schemas.openxmlformats.org/officeDocument/2006/relationships/hyperlink" Target="https://podminky.urs.cz/item/CS_URS_2025_01/985233111" TargetMode="External" /><Relationship Id="rId11" Type="http://schemas.openxmlformats.org/officeDocument/2006/relationships/hyperlink" Target="https://podminky.urs.cz/item/CS_URS_2025_01/938902132" TargetMode="External" /><Relationship Id="rId12" Type="http://schemas.openxmlformats.org/officeDocument/2006/relationships/hyperlink" Target="https://podminky.urs.cz/item/CS_URS_2025_01/985221012" TargetMode="External" /><Relationship Id="rId13" Type="http://schemas.openxmlformats.org/officeDocument/2006/relationships/hyperlink" Target="https://podminky.urs.cz/item/CS_URS_2025_01/985221151" TargetMode="External" /><Relationship Id="rId14" Type="http://schemas.openxmlformats.org/officeDocument/2006/relationships/hyperlink" Target="https://podminky.urs.cz/item/CS_URS_2025_01/767996703" TargetMode="External" /><Relationship Id="rId15" Type="http://schemas.openxmlformats.org/officeDocument/2006/relationships/hyperlink" Target="https://podminky.urs.cz/item/CS_URS_2025_01/941111111" TargetMode="External" /><Relationship Id="rId16" Type="http://schemas.openxmlformats.org/officeDocument/2006/relationships/hyperlink" Target="https://podminky.urs.cz/item/CS_URS_2025_01/941111211" TargetMode="External" /><Relationship Id="rId17" Type="http://schemas.openxmlformats.org/officeDocument/2006/relationships/hyperlink" Target="https://podminky.urs.cz/item/CS_URS_2025_01/941111811" TargetMode="External" /><Relationship Id="rId18" Type="http://schemas.openxmlformats.org/officeDocument/2006/relationships/hyperlink" Target="https://podminky.urs.cz/item/CS_URS_2025_01/977151111" TargetMode="External" /><Relationship Id="rId19" Type="http://schemas.openxmlformats.org/officeDocument/2006/relationships/hyperlink" Target="https://podminky.urs.cz/item/CS_URS_2025_01/953171011" TargetMode="External" /><Relationship Id="rId20" Type="http://schemas.openxmlformats.org/officeDocument/2006/relationships/hyperlink" Target="https://podminky.urs.cz/item/CS_URS_2025_01/997321211" TargetMode="External" /><Relationship Id="rId21" Type="http://schemas.openxmlformats.org/officeDocument/2006/relationships/hyperlink" Target="https://podminky.urs.cz/item/CS_URS_2025_01/762134811" TargetMode="External" /><Relationship Id="rId22" Type="http://schemas.openxmlformats.org/officeDocument/2006/relationships/hyperlink" Target="https://podminky.urs.cz/item/CS_URS_2025_01/934956114" TargetMode="External" /><Relationship Id="rId23" Type="http://schemas.openxmlformats.org/officeDocument/2006/relationships/hyperlink" Target="https://podminky.urs.cz/item/CS_URS_2025_01/998321011" TargetMode="External" /><Relationship Id="rId24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4818232" TargetMode="External" /><Relationship Id="rId2" Type="http://schemas.openxmlformats.org/officeDocument/2006/relationships/hyperlink" Target="https://podminky.urs.cz/item/CS_URS_2024_02/041414000" TargetMode="External" /><Relationship Id="rId3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27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30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hidden="1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hidden="1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s="3" customFormat="1" ht="14.4" customHeight="1">
      <c r="A31" s="3"/>
      <c r="B31" s="47"/>
      <c r="C31" s="48"/>
      <c r="D31" s="53" t="s">
        <v>42</v>
      </c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5"/>
      <c r="BE37" s="39"/>
    </row>
    <row r="41" s="2" customFormat="1" ht="6.96" customHeight="1">
      <c r="A41" s="39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104578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VD Harcov, VD Fojtka, odstranění nánosů ze štěrkových přehrážek a obnova opevnění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3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4" t="str">
        <f>IF(AN8= "","",AN8)</f>
        <v>13.5.2025</v>
      </c>
      <c r="AN47" s="74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6" t="str">
        <f>IF(E11= "","",E11)</f>
        <v>Povodí Labe, státní podnik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5" t="str">
        <f>IF(E17="","",E17)</f>
        <v>Povodí Labe, státní podnik</v>
      </c>
      <c r="AN49" s="66"/>
      <c r="AO49" s="66"/>
      <c r="AP49" s="66"/>
      <c r="AQ49" s="41"/>
      <c r="AR49" s="45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6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5" t="str">
        <f>IF(E20="","",E20)</f>
        <v xml:space="preserve"> </v>
      </c>
      <c r="AN50" s="66"/>
      <c r="AO50" s="66"/>
      <c r="AP50" s="66"/>
      <c r="AQ50" s="41"/>
      <c r="AR50" s="45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39"/>
    </row>
    <row r="52" s="2" customFormat="1" ht="29.28" customHeight="1">
      <c r="A52" s="39"/>
      <c r="B52" s="40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5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39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ROUND(AG55+AG59,2)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ROUND(AS55+AS59,2)</f>
        <v>0</v>
      </c>
      <c r="AT54" s="108">
        <f>ROUND(SUM(AV54:AW54),2)</f>
        <v>0</v>
      </c>
      <c r="AU54" s="109">
        <f>ROUND(AU55+AU59,5)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ROUND(AZ55+AZ59,2)</f>
        <v>0</v>
      </c>
      <c r="BA54" s="108">
        <f>ROUND(BA55+BA59,2)</f>
        <v>0</v>
      </c>
      <c r="BB54" s="108">
        <f>ROUND(BB55+BB59,2)</f>
        <v>0</v>
      </c>
      <c r="BC54" s="108">
        <f>ROUND(BC55+BC59,2)</f>
        <v>0</v>
      </c>
      <c r="BD54" s="110">
        <f>ROUND(BD55+BD59,2)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37.5" customHeight="1">
      <c r="A55" s="7"/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ROUND(SUM(AG56:AG58),2)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78</v>
      </c>
      <c r="AR55" s="120"/>
      <c r="AS55" s="121">
        <f>ROUND(SUM(AS56:AS58),2)</f>
        <v>0</v>
      </c>
      <c r="AT55" s="122">
        <f>ROUND(SUM(AV55:AW55),2)</f>
        <v>0</v>
      </c>
      <c r="AU55" s="123">
        <f>ROUND(SUM(AU56:AU58),5)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ROUND(SUM(AZ56:AZ58),2)</f>
        <v>0</v>
      </c>
      <c r="BA55" s="122">
        <f>ROUND(SUM(BA56:BA58),2)</f>
        <v>0</v>
      </c>
      <c r="BB55" s="122">
        <f>ROUND(SUM(BB56:BB58),2)</f>
        <v>0</v>
      </c>
      <c r="BC55" s="122">
        <f>ROUND(SUM(BC56:BC58),2)</f>
        <v>0</v>
      </c>
      <c r="BD55" s="124">
        <f>ROUND(SUM(BD56:BD58),2)</f>
        <v>0</v>
      </c>
      <c r="BE55" s="7"/>
      <c r="BS55" s="125" t="s">
        <v>71</v>
      </c>
      <c r="BT55" s="125" t="s">
        <v>79</v>
      </c>
      <c r="BU55" s="125" t="s">
        <v>73</v>
      </c>
      <c r="BV55" s="125" t="s">
        <v>74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4" customFormat="1" ht="16.5" customHeight="1">
      <c r="A56" s="126" t="s">
        <v>82</v>
      </c>
      <c r="B56" s="65"/>
      <c r="C56" s="127"/>
      <c r="D56" s="127"/>
      <c r="E56" s="128" t="s">
        <v>83</v>
      </c>
      <c r="F56" s="128"/>
      <c r="G56" s="128"/>
      <c r="H56" s="128"/>
      <c r="I56" s="128"/>
      <c r="J56" s="127"/>
      <c r="K56" s="128" t="s">
        <v>84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 01 - Odtěžení nánosů'!J32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85</v>
      </c>
      <c r="AR56" s="67"/>
      <c r="AS56" s="131">
        <v>0</v>
      </c>
      <c r="AT56" s="132">
        <f>ROUND(SUM(AV56:AW56),2)</f>
        <v>0</v>
      </c>
      <c r="AU56" s="133">
        <f>'SO 01 - Odtěžení nánosů'!P88</f>
        <v>0</v>
      </c>
      <c r="AV56" s="132">
        <f>'SO 01 - Odtěžení nánosů'!J35</f>
        <v>0</v>
      </c>
      <c r="AW56" s="132">
        <f>'SO 01 - Odtěžení nánosů'!J36</f>
        <v>0</v>
      </c>
      <c r="AX56" s="132">
        <f>'SO 01 - Odtěžení nánosů'!J37</f>
        <v>0</v>
      </c>
      <c r="AY56" s="132">
        <f>'SO 01 - Odtěžení nánosů'!J38</f>
        <v>0</v>
      </c>
      <c r="AZ56" s="132">
        <f>'SO 01 - Odtěžení nánosů'!F35</f>
        <v>0</v>
      </c>
      <c r="BA56" s="132">
        <f>'SO 01 - Odtěžení nánosů'!F36</f>
        <v>0</v>
      </c>
      <c r="BB56" s="132">
        <f>'SO 01 - Odtěžení nánosů'!F37</f>
        <v>0</v>
      </c>
      <c r="BC56" s="132">
        <f>'SO 01 - Odtěžení nánosů'!F38</f>
        <v>0</v>
      </c>
      <c r="BD56" s="134">
        <f>'SO 01 - Odtěžení nánosů'!F39</f>
        <v>0</v>
      </c>
      <c r="BE56" s="4"/>
      <c r="BT56" s="135" t="s">
        <v>81</v>
      </c>
      <c r="BV56" s="135" t="s">
        <v>74</v>
      </c>
      <c r="BW56" s="135" t="s">
        <v>86</v>
      </c>
      <c r="BX56" s="135" t="s">
        <v>80</v>
      </c>
      <c r="CL56" s="135" t="s">
        <v>19</v>
      </c>
    </row>
    <row r="57" s="4" customFormat="1" ht="16.5" customHeight="1">
      <c r="A57" s="126" t="s">
        <v>82</v>
      </c>
      <c r="B57" s="65"/>
      <c r="C57" s="127"/>
      <c r="D57" s="127"/>
      <c r="E57" s="128" t="s">
        <v>87</v>
      </c>
      <c r="F57" s="128"/>
      <c r="G57" s="128"/>
      <c r="H57" s="128"/>
      <c r="I57" s="128"/>
      <c r="J57" s="127"/>
      <c r="K57" s="128" t="s">
        <v>88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'SO 02 - Obnova opevnění n...'!J32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85</v>
      </c>
      <c r="AR57" s="67"/>
      <c r="AS57" s="131">
        <v>0</v>
      </c>
      <c r="AT57" s="132">
        <f>ROUND(SUM(AV57:AW57),2)</f>
        <v>0</v>
      </c>
      <c r="AU57" s="133">
        <f>'SO 02 - Obnova opevnění n...'!P92</f>
        <v>0</v>
      </c>
      <c r="AV57" s="132">
        <f>'SO 02 - Obnova opevnění n...'!J35</f>
        <v>0</v>
      </c>
      <c r="AW57" s="132">
        <f>'SO 02 - Obnova opevnění n...'!J36</f>
        <v>0</v>
      </c>
      <c r="AX57" s="132">
        <f>'SO 02 - Obnova opevnění n...'!J37</f>
        <v>0</v>
      </c>
      <c r="AY57" s="132">
        <f>'SO 02 - Obnova opevnění n...'!J38</f>
        <v>0</v>
      </c>
      <c r="AZ57" s="132">
        <f>'SO 02 - Obnova opevnění n...'!F35</f>
        <v>0</v>
      </c>
      <c r="BA57" s="132">
        <f>'SO 02 - Obnova opevnění n...'!F36</f>
        <v>0</v>
      </c>
      <c r="BB57" s="132">
        <f>'SO 02 - Obnova opevnění n...'!F37</f>
        <v>0</v>
      </c>
      <c r="BC57" s="132">
        <f>'SO 02 - Obnova opevnění n...'!F38</f>
        <v>0</v>
      </c>
      <c r="BD57" s="134">
        <f>'SO 02 - Obnova opevnění n...'!F39</f>
        <v>0</v>
      </c>
      <c r="BE57" s="4"/>
      <c r="BT57" s="135" t="s">
        <v>81</v>
      </c>
      <c r="BV57" s="135" t="s">
        <v>74</v>
      </c>
      <c r="BW57" s="135" t="s">
        <v>89</v>
      </c>
      <c r="BX57" s="135" t="s">
        <v>80</v>
      </c>
      <c r="CL57" s="135" t="s">
        <v>19</v>
      </c>
    </row>
    <row r="58" s="4" customFormat="1" ht="16.5" customHeight="1">
      <c r="A58" s="126" t="s">
        <v>82</v>
      </c>
      <c r="B58" s="65"/>
      <c r="C58" s="127"/>
      <c r="D58" s="127"/>
      <c r="E58" s="128" t="s">
        <v>90</v>
      </c>
      <c r="F58" s="128"/>
      <c r="G58" s="128"/>
      <c r="H58" s="128"/>
      <c r="I58" s="128"/>
      <c r="J58" s="127"/>
      <c r="K58" s="128" t="s">
        <v>91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'VON - Vedlejší a ostatní ...'!J32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85</v>
      </c>
      <c r="AR58" s="67"/>
      <c r="AS58" s="131">
        <v>0</v>
      </c>
      <c r="AT58" s="132">
        <f>ROUND(SUM(AV58:AW58),2)</f>
        <v>0</v>
      </c>
      <c r="AU58" s="133">
        <f>'VON - Vedlejší a ostatní ...'!P90</f>
        <v>0</v>
      </c>
      <c r="AV58" s="132">
        <f>'VON - Vedlejší a ostatní ...'!J35</f>
        <v>0</v>
      </c>
      <c r="AW58" s="132">
        <f>'VON - Vedlejší a ostatní ...'!J36</f>
        <v>0</v>
      </c>
      <c r="AX58" s="132">
        <f>'VON - Vedlejší a ostatní ...'!J37</f>
        <v>0</v>
      </c>
      <c r="AY58" s="132">
        <f>'VON - Vedlejší a ostatní ...'!J38</f>
        <v>0</v>
      </c>
      <c r="AZ58" s="132">
        <f>'VON - Vedlejší a ostatní ...'!F35</f>
        <v>0</v>
      </c>
      <c r="BA58" s="132">
        <f>'VON - Vedlejší a ostatní ...'!F36</f>
        <v>0</v>
      </c>
      <c r="BB58" s="132">
        <f>'VON - Vedlejší a ostatní ...'!F37</f>
        <v>0</v>
      </c>
      <c r="BC58" s="132">
        <f>'VON - Vedlejší a ostatní ...'!F38</f>
        <v>0</v>
      </c>
      <c r="BD58" s="134">
        <f>'VON - Vedlejší a ostatní ...'!F39</f>
        <v>0</v>
      </c>
      <c r="BE58" s="4"/>
      <c r="BT58" s="135" t="s">
        <v>81</v>
      </c>
      <c r="BV58" s="135" t="s">
        <v>74</v>
      </c>
      <c r="BW58" s="135" t="s">
        <v>92</v>
      </c>
      <c r="BX58" s="135" t="s">
        <v>80</v>
      </c>
      <c r="CL58" s="135" t="s">
        <v>19</v>
      </c>
    </row>
    <row r="59" s="7" customFormat="1" ht="24.75" customHeight="1">
      <c r="A59" s="7"/>
      <c r="B59" s="113"/>
      <c r="C59" s="114"/>
      <c r="D59" s="115" t="s">
        <v>93</v>
      </c>
      <c r="E59" s="115"/>
      <c r="F59" s="115"/>
      <c r="G59" s="115"/>
      <c r="H59" s="115"/>
      <c r="I59" s="116"/>
      <c r="J59" s="115" t="s">
        <v>94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ROUND(AG60+AG63+AG64,2)</f>
        <v>0</v>
      </c>
      <c r="AH59" s="116"/>
      <c r="AI59" s="116"/>
      <c r="AJ59" s="116"/>
      <c r="AK59" s="116"/>
      <c r="AL59" s="116"/>
      <c r="AM59" s="116"/>
      <c r="AN59" s="118">
        <f>SUM(AG59,AT59)</f>
        <v>0</v>
      </c>
      <c r="AO59" s="116"/>
      <c r="AP59" s="116"/>
      <c r="AQ59" s="119" t="s">
        <v>78</v>
      </c>
      <c r="AR59" s="120"/>
      <c r="AS59" s="121">
        <f>ROUND(AS60+AS63+AS64,2)</f>
        <v>0</v>
      </c>
      <c r="AT59" s="122">
        <f>ROUND(SUM(AV59:AW59),2)</f>
        <v>0</v>
      </c>
      <c r="AU59" s="123">
        <f>ROUND(AU60+AU63+AU64,5)</f>
        <v>0</v>
      </c>
      <c r="AV59" s="122">
        <f>ROUND(AZ59*L29,2)</f>
        <v>0</v>
      </c>
      <c r="AW59" s="122">
        <f>ROUND(BA59*L30,2)</f>
        <v>0</v>
      </c>
      <c r="AX59" s="122">
        <f>ROUND(BB59*L29,2)</f>
        <v>0</v>
      </c>
      <c r="AY59" s="122">
        <f>ROUND(BC59*L30,2)</f>
        <v>0</v>
      </c>
      <c r="AZ59" s="122">
        <f>ROUND(AZ60+AZ63+AZ64,2)</f>
        <v>0</v>
      </c>
      <c r="BA59" s="122">
        <f>ROUND(BA60+BA63+BA64,2)</f>
        <v>0</v>
      </c>
      <c r="BB59" s="122">
        <f>ROUND(BB60+BB63+BB64,2)</f>
        <v>0</v>
      </c>
      <c r="BC59" s="122">
        <f>ROUND(BC60+BC63+BC64,2)</f>
        <v>0</v>
      </c>
      <c r="BD59" s="124">
        <f>ROUND(BD60+BD63+BD64,2)</f>
        <v>0</v>
      </c>
      <c r="BE59" s="7"/>
      <c r="BS59" s="125" t="s">
        <v>71</v>
      </c>
      <c r="BT59" s="125" t="s">
        <v>79</v>
      </c>
      <c r="BU59" s="125" t="s">
        <v>73</v>
      </c>
      <c r="BV59" s="125" t="s">
        <v>74</v>
      </c>
      <c r="BW59" s="125" t="s">
        <v>95</v>
      </c>
      <c r="BX59" s="125" t="s">
        <v>5</v>
      </c>
      <c r="CL59" s="125" t="s">
        <v>19</v>
      </c>
      <c r="CM59" s="125" t="s">
        <v>81</v>
      </c>
    </row>
    <row r="60" s="4" customFormat="1" ht="16.5" customHeight="1">
      <c r="A60" s="4"/>
      <c r="B60" s="65"/>
      <c r="C60" s="127"/>
      <c r="D60" s="127"/>
      <c r="E60" s="128" t="s">
        <v>83</v>
      </c>
      <c r="F60" s="128"/>
      <c r="G60" s="128"/>
      <c r="H60" s="128"/>
      <c r="I60" s="128"/>
      <c r="J60" s="127"/>
      <c r="K60" s="128" t="s">
        <v>84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36">
        <f>ROUND(SUM(AG61:AG62),2)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85</v>
      </c>
      <c r="AR60" s="67"/>
      <c r="AS60" s="131">
        <f>ROUND(SUM(AS61:AS62),2)</f>
        <v>0</v>
      </c>
      <c r="AT60" s="132">
        <f>ROUND(SUM(AV60:AW60),2)</f>
        <v>0</v>
      </c>
      <c r="AU60" s="133">
        <f>ROUND(SUM(AU61:AU62),5)</f>
        <v>0</v>
      </c>
      <c r="AV60" s="132">
        <f>ROUND(AZ60*L29,2)</f>
        <v>0</v>
      </c>
      <c r="AW60" s="132">
        <f>ROUND(BA60*L30,2)</f>
        <v>0</v>
      </c>
      <c r="AX60" s="132">
        <f>ROUND(BB60*L29,2)</f>
        <v>0</v>
      </c>
      <c r="AY60" s="132">
        <f>ROUND(BC60*L30,2)</f>
        <v>0</v>
      </c>
      <c r="AZ60" s="132">
        <f>ROUND(SUM(AZ61:AZ62),2)</f>
        <v>0</v>
      </c>
      <c r="BA60" s="132">
        <f>ROUND(SUM(BA61:BA62),2)</f>
        <v>0</v>
      </c>
      <c r="BB60" s="132">
        <f>ROUND(SUM(BB61:BB62),2)</f>
        <v>0</v>
      </c>
      <c r="BC60" s="132">
        <f>ROUND(SUM(BC61:BC62),2)</f>
        <v>0</v>
      </c>
      <c r="BD60" s="134">
        <f>ROUND(SUM(BD61:BD62),2)</f>
        <v>0</v>
      </c>
      <c r="BE60" s="4"/>
      <c r="BS60" s="135" t="s">
        <v>71</v>
      </c>
      <c r="BT60" s="135" t="s">
        <v>81</v>
      </c>
      <c r="BV60" s="135" t="s">
        <v>74</v>
      </c>
      <c r="BW60" s="135" t="s">
        <v>96</v>
      </c>
      <c r="BX60" s="135" t="s">
        <v>95</v>
      </c>
      <c r="CL60" s="135" t="s">
        <v>19</v>
      </c>
    </row>
    <row r="61" s="4" customFormat="1" ht="16.5" customHeight="1">
      <c r="A61" s="126" t="s">
        <v>82</v>
      </c>
      <c r="B61" s="65"/>
      <c r="C61" s="127"/>
      <c r="D61" s="127"/>
      <c r="E61" s="127"/>
      <c r="F61" s="128" t="s">
        <v>83</v>
      </c>
      <c r="G61" s="128"/>
      <c r="H61" s="128"/>
      <c r="I61" s="128"/>
      <c r="J61" s="128"/>
      <c r="K61" s="127"/>
      <c r="L61" s="128" t="s">
        <v>84</v>
      </c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9">
        <f>'SO 01 - Odtěžení nánosů_01'!J32</f>
        <v>0</v>
      </c>
      <c r="AH61" s="127"/>
      <c r="AI61" s="127"/>
      <c r="AJ61" s="127"/>
      <c r="AK61" s="127"/>
      <c r="AL61" s="127"/>
      <c r="AM61" s="127"/>
      <c r="AN61" s="129">
        <f>SUM(AG61,AT61)</f>
        <v>0</v>
      </c>
      <c r="AO61" s="127"/>
      <c r="AP61" s="127"/>
      <c r="AQ61" s="130" t="s">
        <v>85</v>
      </c>
      <c r="AR61" s="67"/>
      <c r="AS61" s="131">
        <v>0</v>
      </c>
      <c r="AT61" s="132">
        <f>ROUND(SUM(AV61:AW61),2)</f>
        <v>0</v>
      </c>
      <c r="AU61" s="133">
        <f>'SO 01 - Odtěžení nánosů_01'!P88</f>
        <v>0</v>
      </c>
      <c r="AV61" s="132">
        <f>'SO 01 - Odtěžení nánosů_01'!J35</f>
        <v>0</v>
      </c>
      <c r="AW61" s="132">
        <f>'SO 01 - Odtěžení nánosů_01'!J36</f>
        <v>0</v>
      </c>
      <c r="AX61" s="132">
        <f>'SO 01 - Odtěžení nánosů_01'!J37</f>
        <v>0</v>
      </c>
      <c r="AY61" s="132">
        <f>'SO 01 - Odtěžení nánosů_01'!J38</f>
        <v>0</v>
      </c>
      <c r="AZ61" s="132">
        <f>'SO 01 - Odtěžení nánosů_01'!F35</f>
        <v>0</v>
      </c>
      <c r="BA61" s="132">
        <f>'SO 01 - Odtěžení nánosů_01'!F36</f>
        <v>0</v>
      </c>
      <c r="BB61" s="132">
        <f>'SO 01 - Odtěžení nánosů_01'!F37</f>
        <v>0</v>
      </c>
      <c r="BC61" s="132">
        <f>'SO 01 - Odtěžení nánosů_01'!F38</f>
        <v>0</v>
      </c>
      <c r="BD61" s="134">
        <f>'SO 01 - Odtěžení nánosů_01'!F39</f>
        <v>0</v>
      </c>
      <c r="BE61" s="4"/>
      <c r="BT61" s="135" t="s">
        <v>97</v>
      </c>
      <c r="BU61" s="135" t="s">
        <v>98</v>
      </c>
      <c r="BV61" s="135" t="s">
        <v>74</v>
      </c>
      <c r="BW61" s="135" t="s">
        <v>96</v>
      </c>
      <c r="BX61" s="135" t="s">
        <v>95</v>
      </c>
      <c r="CL61" s="135" t="s">
        <v>19</v>
      </c>
    </row>
    <row r="62" s="4" customFormat="1" ht="23.25" customHeight="1">
      <c r="A62" s="126" t="s">
        <v>82</v>
      </c>
      <c r="B62" s="65"/>
      <c r="C62" s="127"/>
      <c r="D62" s="127"/>
      <c r="E62" s="127"/>
      <c r="F62" s="128" t="s">
        <v>99</v>
      </c>
      <c r="G62" s="128"/>
      <c r="H62" s="128"/>
      <c r="I62" s="128"/>
      <c r="J62" s="128"/>
      <c r="K62" s="127"/>
      <c r="L62" s="128" t="s">
        <v>100</v>
      </c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9">
        <f>'SO 01.1 - Sanace levobřež...'!J34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85</v>
      </c>
      <c r="AR62" s="67"/>
      <c r="AS62" s="131">
        <v>0</v>
      </c>
      <c r="AT62" s="132">
        <f>ROUND(SUM(AV62:AW62),2)</f>
        <v>0</v>
      </c>
      <c r="AU62" s="133">
        <f>'SO 01.1 - Sanace levobřež...'!P94</f>
        <v>0</v>
      </c>
      <c r="AV62" s="132">
        <f>'SO 01.1 - Sanace levobřež...'!J37</f>
        <v>0</v>
      </c>
      <c r="AW62" s="132">
        <f>'SO 01.1 - Sanace levobřež...'!J38</f>
        <v>0</v>
      </c>
      <c r="AX62" s="132">
        <f>'SO 01.1 - Sanace levobřež...'!J39</f>
        <v>0</v>
      </c>
      <c r="AY62" s="132">
        <f>'SO 01.1 - Sanace levobřež...'!J40</f>
        <v>0</v>
      </c>
      <c r="AZ62" s="132">
        <f>'SO 01.1 - Sanace levobřež...'!F37</f>
        <v>0</v>
      </c>
      <c r="BA62" s="132">
        <f>'SO 01.1 - Sanace levobřež...'!F38</f>
        <v>0</v>
      </c>
      <c r="BB62" s="132">
        <f>'SO 01.1 - Sanace levobřež...'!F39</f>
        <v>0</v>
      </c>
      <c r="BC62" s="132">
        <f>'SO 01.1 - Sanace levobřež...'!F40</f>
        <v>0</v>
      </c>
      <c r="BD62" s="134">
        <f>'SO 01.1 - Sanace levobřež...'!F41</f>
        <v>0</v>
      </c>
      <c r="BE62" s="4"/>
      <c r="BT62" s="135" t="s">
        <v>97</v>
      </c>
      <c r="BV62" s="135" t="s">
        <v>74</v>
      </c>
      <c r="BW62" s="135" t="s">
        <v>101</v>
      </c>
      <c r="BX62" s="135" t="s">
        <v>96</v>
      </c>
      <c r="CL62" s="135" t="s">
        <v>19</v>
      </c>
    </row>
    <row r="63" s="4" customFormat="1" ht="16.5" customHeight="1">
      <c r="A63" s="126" t="s">
        <v>82</v>
      </c>
      <c r="B63" s="65"/>
      <c r="C63" s="127"/>
      <c r="D63" s="127"/>
      <c r="E63" s="128" t="s">
        <v>87</v>
      </c>
      <c r="F63" s="128"/>
      <c r="G63" s="128"/>
      <c r="H63" s="128"/>
      <c r="I63" s="128"/>
      <c r="J63" s="127"/>
      <c r="K63" s="128" t="s">
        <v>102</v>
      </c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9">
        <f>'SO 02 - Opravy zdí a dlažeb'!J32</f>
        <v>0</v>
      </c>
      <c r="AH63" s="127"/>
      <c r="AI63" s="127"/>
      <c r="AJ63" s="127"/>
      <c r="AK63" s="127"/>
      <c r="AL63" s="127"/>
      <c r="AM63" s="127"/>
      <c r="AN63" s="129">
        <f>SUM(AG63,AT63)</f>
        <v>0</v>
      </c>
      <c r="AO63" s="127"/>
      <c r="AP63" s="127"/>
      <c r="AQ63" s="130" t="s">
        <v>85</v>
      </c>
      <c r="AR63" s="67"/>
      <c r="AS63" s="131">
        <v>0</v>
      </c>
      <c r="AT63" s="132">
        <f>ROUND(SUM(AV63:AW63),2)</f>
        <v>0</v>
      </c>
      <c r="AU63" s="133">
        <f>'SO 02 - Opravy zdí a dlažeb'!P93</f>
        <v>0</v>
      </c>
      <c r="AV63" s="132">
        <f>'SO 02 - Opravy zdí a dlažeb'!J35</f>
        <v>0</v>
      </c>
      <c r="AW63" s="132">
        <f>'SO 02 - Opravy zdí a dlažeb'!J36</f>
        <v>0</v>
      </c>
      <c r="AX63" s="132">
        <f>'SO 02 - Opravy zdí a dlažeb'!J37</f>
        <v>0</v>
      </c>
      <c r="AY63" s="132">
        <f>'SO 02 - Opravy zdí a dlažeb'!J38</f>
        <v>0</v>
      </c>
      <c r="AZ63" s="132">
        <f>'SO 02 - Opravy zdí a dlažeb'!F35</f>
        <v>0</v>
      </c>
      <c r="BA63" s="132">
        <f>'SO 02 - Opravy zdí a dlažeb'!F36</f>
        <v>0</v>
      </c>
      <c r="BB63" s="132">
        <f>'SO 02 - Opravy zdí a dlažeb'!F37</f>
        <v>0</v>
      </c>
      <c r="BC63" s="132">
        <f>'SO 02 - Opravy zdí a dlažeb'!F38</f>
        <v>0</v>
      </c>
      <c r="BD63" s="134">
        <f>'SO 02 - Opravy zdí a dlažeb'!F39</f>
        <v>0</v>
      </c>
      <c r="BE63" s="4"/>
      <c r="BT63" s="135" t="s">
        <v>81</v>
      </c>
      <c r="BV63" s="135" t="s">
        <v>74</v>
      </c>
      <c r="BW63" s="135" t="s">
        <v>103</v>
      </c>
      <c r="BX63" s="135" t="s">
        <v>95</v>
      </c>
      <c r="CL63" s="135" t="s">
        <v>19</v>
      </c>
    </row>
    <row r="64" s="4" customFormat="1" ht="16.5" customHeight="1">
      <c r="A64" s="126" t="s">
        <v>82</v>
      </c>
      <c r="B64" s="65"/>
      <c r="C64" s="127"/>
      <c r="D64" s="127"/>
      <c r="E64" s="128" t="s">
        <v>90</v>
      </c>
      <c r="F64" s="128"/>
      <c r="G64" s="128"/>
      <c r="H64" s="128"/>
      <c r="I64" s="128"/>
      <c r="J64" s="127"/>
      <c r="K64" s="128" t="s">
        <v>91</v>
      </c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9">
        <f>'VON - Vedlejší a ostatní ..._01'!J32</f>
        <v>0</v>
      </c>
      <c r="AH64" s="127"/>
      <c r="AI64" s="127"/>
      <c r="AJ64" s="127"/>
      <c r="AK64" s="127"/>
      <c r="AL64" s="127"/>
      <c r="AM64" s="127"/>
      <c r="AN64" s="129">
        <f>SUM(AG64,AT64)</f>
        <v>0</v>
      </c>
      <c r="AO64" s="127"/>
      <c r="AP64" s="127"/>
      <c r="AQ64" s="130" t="s">
        <v>85</v>
      </c>
      <c r="AR64" s="67"/>
      <c r="AS64" s="137">
        <v>0</v>
      </c>
      <c r="AT64" s="138">
        <f>ROUND(SUM(AV64:AW64),2)</f>
        <v>0</v>
      </c>
      <c r="AU64" s="139">
        <f>'VON - Vedlejší a ostatní ..._01'!P90</f>
        <v>0</v>
      </c>
      <c r="AV64" s="138">
        <f>'VON - Vedlejší a ostatní ..._01'!J35</f>
        <v>0</v>
      </c>
      <c r="AW64" s="138">
        <f>'VON - Vedlejší a ostatní ..._01'!J36</f>
        <v>0</v>
      </c>
      <c r="AX64" s="138">
        <f>'VON - Vedlejší a ostatní ..._01'!J37</f>
        <v>0</v>
      </c>
      <c r="AY64" s="138">
        <f>'VON - Vedlejší a ostatní ..._01'!J38</f>
        <v>0</v>
      </c>
      <c r="AZ64" s="138">
        <f>'VON - Vedlejší a ostatní ..._01'!F35</f>
        <v>0</v>
      </c>
      <c r="BA64" s="138">
        <f>'VON - Vedlejší a ostatní ..._01'!F36</f>
        <v>0</v>
      </c>
      <c r="BB64" s="138">
        <f>'VON - Vedlejší a ostatní ..._01'!F37</f>
        <v>0</v>
      </c>
      <c r="BC64" s="138">
        <f>'VON - Vedlejší a ostatní ..._01'!F38</f>
        <v>0</v>
      </c>
      <c r="BD64" s="140">
        <f>'VON - Vedlejší a ostatní ..._01'!F39</f>
        <v>0</v>
      </c>
      <c r="BE64" s="4"/>
      <c r="BT64" s="135" t="s">
        <v>81</v>
      </c>
      <c r="BV64" s="135" t="s">
        <v>74</v>
      </c>
      <c r="BW64" s="135" t="s">
        <v>104</v>
      </c>
      <c r="BX64" s="135" t="s">
        <v>95</v>
      </c>
      <c r="CL64" s="135" t="s">
        <v>19</v>
      </c>
    </row>
    <row r="65" s="2" customFormat="1" ht="30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5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</row>
    <row r="66" s="2" customFormat="1" ht="6.96" customHeight="1">
      <c r="A66" s="39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45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</row>
  </sheetData>
  <sheetProtection sheet="1" formatColumns="0" formatRows="0" objects="1" scenarios="1" spinCount="100000" saltValue="0ZoWOojAzOC37A2hQUOJQD1QqdgZ76uCgZG5wxrJoa0qSXouhzbfCgvWO2qbEfpfleOOt2wpIgJqPSrsr5mHrw==" hashValue="+qCU5DYb6SlC0WrRGATwrNItJVB2FH7ra6iN5UJ1bn2WkNhR0hoY/wQ99vmV/KjwmV/8UKhIsyTakQQcnRhrkw==" algorithmName="SHA-512" password="CC35"/>
  <mergeCells count="78">
    <mergeCell ref="C52:G52"/>
    <mergeCell ref="D55:H55"/>
    <mergeCell ref="D59:H59"/>
    <mergeCell ref="E57:I57"/>
    <mergeCell ref="E60:I60"/>
    <mergeCell ref="E56:I56"/>
    <mergeCell ref="E58:I58"/>
    <mergeCell ref="E63:I63"/>
    <mergeCell ref="E64:I64"/>
    <mergeCell ref="F61:J61"/>
    <mergeCell ref="F62:J62"/>
    <mergeCell ref="I52:AF52"/>
    <mergeCell ref="J59:AF59"/>
    <mergeCell ref="J55:AF55"/>
    <mergeCell ref="K63:AF63"/>
    <mergeCell ref="K58:AF58"/>
    <mergeCell ref="K60:AF60"/>
    <mergeCell ref="K57:AF57"/>
    <mergeCell ref="K64:AF64"/>
    <mergeCell ref="K56:AF56"/>
    <mergeCell ref="L45:AO45"/>
    <mergeCell ref="L62:AF62"/>
    <mergeCell ref="L61:AF61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4:AM64"/>
    <mergeCell ref="AG63:AM63"/>
    <mergeCell ref="AG62:AM62"/>
    <mergeCell ref="AG61:AM61"/>
    <mergeCell ref="AG52:AM52"/>
    <mergeCell ref="AG60:AM60"/>
    <mergeCell ref="AG55:AM55"/>
    <mergeCell ref="AG56:AM56"/>
    <mergeCell ref="AG59:AM59"/>
    <mergeCell ref="AG57:AM57"/>
    <mergeCell ref="AG58:AM58"/>
    <mergeCell ref="AM47:AN47"/>
    <mergeCell ref="AM49:AP49"/>
    <mergeCell ref="AM50:AP50"/>
    <mergeCell ref="AN52:AP52"/>
    <mergeCell ref="AN62:AP62"/>
    <mergeCell ref="AN59:AP59"/>
    <mergeCell ref="AN55:AP55"/>
    <mergeCell ref="AN64:AP64"/>
    <mergeCell ref="AN63:AP63"/>
    <mergeCell ref="AN58:AP58"/>
    <mergeCell ref="AN60:AP60"/>
    <mergeCell ref="AN56:AP56"/>
    <mergeCell ref="AN61:AP61"/>
    <mergeCell ref="AN57:AP57"/>
    <mergeCell ref="AS49:AT51"/>
    <mergeCell ref="AN54:AP54"/>
  </mergeCells>
  <hyperlinks>
    <hyperlink ref="A56" location="'SO 01 - Odtěžení nánosů'!C2" display="/"/>
    <hyperlink ref="A57" location="'SO 02 - Obnova opevnění n...'!C2" display="/"/>
    <hyperlink ref="A58" location="'VON - Vedlejší a ostatní ...'!C2" display="/"/>
    <hyperlink ref="A61" location="'SO 01 - Odtěžení nánosů_01'!C2" display="/"/>
    <hyperlink ref="A62" location="'SO 01.1 - Sanace levobřež...'!C2" display="/"/>
    <hyperlink ref="A63" location="'SO 02 - Opravy zdí a dlažeb'!C2" display="/"/>
    <hyperlink ref="A64" location="'VON - Vedlejší a ostatní ..._0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81</v>
      </c>
    </row>
    <row r="4" s="1" customFormat="1" ht="24.96" customHeight="1">
      <c r="B4" s="21"/>
      <c r="D4" s="143" t="s">
        <v>105</v>
      </c>
      <c r="L4" s="21"/>
      <c r="M4" s="144" t="s">
        <v>10</v>
      </c>
      <c r="AT4" s="18" t="s">
        <v>34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26.25" customHeight="1">
      <c r="B7" s="21"/>
      <c r="E7" s="146" t="str">
        <f>'Rekapitulace stavby'!K6</f>
        <v>VD Harcov, VD Fojtka, odstranění nánosů ze štěrkových přehrážek a obnova opevnění</v>
      </c>
      <c r="F7" s="145"/>
      <c r="G7" s="145"/>
      <c r="H7" s="145"/>
      <c r="L7" s="21"/>
    </row>
    <row r="8" s="1" customFormat="1" ht="12" customHeight="1">
      <c r="B8" s="21"/>
      <c r="D8" s="145" t="s">
        <v>106</v>
      </c>
      <c r="L8" s="21"/>
    </row>
    <row r="9" s="2" customFormat="1" ht="23.25" customHeight="1">
      <c r="A9" s="39"/>
      <c r="B9" s="45"/>
      <c r="C9" s="39"/>
      <c r="D9" s="39"/>
      <c r="E9" s="146" t="s">
        <v>107</v>
      </c>
      <c r="F9" s="39"/>
      <c r="G9" s="39"/>
      <c r="H9" s="39"/>
      <c r="I9" s="39"/>
      <c r="J9" s="39"/>
      <c r="K9" s="39"/>
      <c r="L9" s="14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5" t="s">
        <v>108</v>
      </c>
      <c r="E10" s="39"/>
      <c r="F10" s="39"/>
      <c r="G10" s="39"/>
      <c r="H10" s="39"/>
      <c r="I10" s="39"/>
      <c r="J10" s="39"/>
      <c r="K10" s="39"/>
      <c r="L10" s="14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8" t="s">
        <v>109</v>
      </c>
      <c r="F11" s="39"/>
      <c r="G11" s="39"/>
      <c r="H11" s="39"/>
      <c r="I11" s="39"/>
      <c r="J11" s="39"/>
      <c r="K11" s="39"/>
      <c r="L11" s="14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5" t="s">
        <v>18</v>
      </c>
      <c r="E13" s="39"/>
      <c r="F13" s="135" t="s">
        <v>19</v>
      </c>
      <c r="G13" s="39"/>
      <c r="H13" s="39"/>
      <c r="I13" s="145" t="s">
        <v>20</v>
      </c>
      <c r="J13" s="135" t="s">
        <v>19</v>
      </c>
      <c r="K13" s="39"/>
      <c r="L13" s="14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5" t="s">
        <v>21</v>
      </c>
      <c r="E14" s="39"/>
      <c r="F14" s="135" t="s">
        <v>22</v>
      </c>
      <c r="G14" s="39"/>
      <c r="H14" s="39"/>
      <c r="I14" s="145" t="s">
        <v>23</v>
      </c>
      <c r="J14" s="149" t="str">
        <f>'Rekapitulace stavby'!AN8</f>
        <v>13.5.2025</v>
      </c>
      <c r="K14" s="39"/>
      <c r="L14" s="14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25</v>
      </c>
      <c r="E16" s="39"/>
      <c r="F16" s="39"/>
      <c r="G16" s="39"/>
      <c r="H16" s="39"/>
      <c r="I16" s="145" t="s">
        <v>26</v>
      </c>
      <c r="J16" s="135" t="s">
        <v>27</v>
      </c>
      <c r="K16" s="39"/>
      <c r="L16" s="14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5" t="s">
        <v>28</v>
      </c>
      <c r="F17" s="39"/>
      <c r="G17" s="39"/>
      <c r="H17" s="39"/>
      <c r="I17" s="145" t="s">
        <v>29</v>
      </c>
      <c r="J17" s="135" t="s">
        <v>30</v>
      </c>
      <c r="K17" s="39"/>
      <c r="L17" s="14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5" t="s">
        <v>31</v>
      </c>
      <c r="E19" s="39"/>
      <c r="F19" s="39"/>
      <c r="G19" s="39"/>
      <c r="H19" s="39"/>
      <c r="I19" s="145" t="s">
        <v>26</v>
      </c>
      <c r="J19" s="34" t="str">
        <f>'Rekapitulace stavby'!AN13</f>
        <v>Vyplň údaj</v>
      </c>
      <c r="K19" s="39"/>
      <c r="L19" s="14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5"/>
      <c r="G20" s="135"/>
      <c r="H20" s="135"/>
      <c r="I20" s="145" t="s">
        <v>29</v>
      </c>
      <c r="J20" s="34" t="str">
        <f>'Rekapitulace stavby'!AN14</f>
        <v>Vyplň údaj</v>
      </c>
      <c r="K20" s="39"/>
      <c r="L20" s="14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5" t="s">
        <v>33</v>
      </c>
      <c r="E22" s="39"/>
      <c r="F22" s="39"/>
      <c r="G22" s="39"/>
      <c r="H22" s="39"/>
      <c r="I22" s="145" t="s">
        <v>26</v>
      </c>
      <c r="J22" s="135" t="s">
        <v>27</v>
      </c>
      <c r="K22" s="39"/>
      <c r="L22" s="14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5" t="s">
        <v>28</v>
      </c>
      <c r="F23" s="39"/>
      <c r="G23" s="39"/>
      <c r="H23" s="39"/>
      <c r="I23" s="145" t="s">
        <v>29</v>
      </c>
      <c r="J23" s="135" t="s">
        <v>30</v>
      </c>
      <c r="K23" s="39"/>
      <c r="L23" s="14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5" t="s">
        <v>35</v>
      </c>
      <c r="E25" s="39"/>
      <c r="F25" s="39"/>
      <c r="G25" s="39"/>
      <c r="H25" s="39"/>
      <c r="I25" s="145" t="s">
        <v>26</v>
      </c>
      <c r="J25" s="135" t="s">
        <v>27</v>
      </c>
      <c r="K25" s="39"/>
      <c r="L25" s="14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5" t="s">
        <v>110</v>
      </c>
      <c r="F26" s="39"/>
      <c r="G26" s="39"/>
      <c r="H26" s="39"/>
      <c r="I26" s="145" t="s">
        <v>29</v>
      </c>
      <c r="J26" s="135" t="s">
        <v>30</v>
      </c>
      <c r="K26" s="39"/>
      <c r="L26" s="14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7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5" t="s">
        <v>36</v>
      </c>
      <c r="E28" s="39"/>
      <c r="F28" s="39"/>
      <c r="G28" s="39"/>
      <c r="H28" s="39"/>
      <c r="I28" s="39"/>
      <c r="J28" s="39"/>
      <c r="K28" s="39"/>
      <c r="L28" s="14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4"/>
      <c r="E31" s="154"/>
      <c r="F31" s="154"/>
      <c r="G31" s="154"/>
      <c r="H31" s="154"/>
      <c r="I31" s="154"/>
      <c r="J31" s="154"/>
      <c r="K31" s="154"/>
      <c r="L31" s="14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5" t="s">
        <v>38</v>
      </c>
      <c r="E32" s="39"/>
      <c r="F32" s="39"/>
      <c r="G32" s="39"/>
      <c r="H32" s="39"/>
      <c r="I32" s="39"/>
      <c r="J32" s="156">
        <f>ROUND(J88, 2)</f>
        <v>0</v>
      </c>
      <c r="K32" s="39"/>
      <c r="L32" s="14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4"/>
      <c r="E33" s="154"/>
      <c r="F33" s="154"/>
      <c r="G33" s="154"/>
      <c r="H33" s="154"/>
      <c r="I33" s="154"/>
      <c r="J33" s="154"/>
      <c r="K33" s="154"/>
      <c r="L33" s="14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7" t="s">
        <v>40</v>
      </c>
      <c r="G34" s="39"/>
      <c r="H34" s="39"/>
      <c r="I34" s="157" t="s">
        <v>39</v>
      </c>
      <c r="J34" s="157" t="s">
        <v>41</v>
      </c>
      <c r="K34" s="39"/>
      <c r="L34" s="14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8" t="s">
        <v>42</v>
      </c>
      <c r="E35" s="145" t="s">
        <v>43</v>
      </c>
      <c r="F35" s="159">
        <f>ROUND((SUM(BE88:BE145)),  2)</f>
        <v>0</v>
      </c>
      <c r="G35" s="39"/>
      <c r="H35" s="39"/>
      <c r="I35" s="160">
        <v>0.20999999999999999</v>
      </c>
      <c r="J35" s="159">
        <f>ROUND(((SUM(BE88:BE145))*I35),  2)</f>
        <v>0</v>
      </c>
      <c r="K35" s="39"/>
      <c r="L35" s="14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5" t="s">
        <v>44</v>
      </c>
      <c r="F36" s="159">
        <f>ROUND((SUM(BF88:BF145)),  2)</f>
        <v>0</v>
      </c>
      <c r="G36" s="39"/>
      <c r="H36" s="39"/>
      <c r="I36" s="160">
        <v>0.12</v>
      </c>
      <c r="J36" s="159">
        <f>ROUND(((SUM(BF88:BF145))*I36),  2)</f>
        <v>0</v>
      </c>
      <c r="K36" s="39"/>
      <c r="L36" s="14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5" t="s">
        <v>42</v>
      </c>
      <c r="E37" s="145" t="s">
        <v>45</v>
      </c>
      <c r="F37" s="159">
        <f>ROUND((SUM(BG88:BG145)),  2)</f>
        <v>0</v>
      </c>
      <c r="G37" s="39"/>
      <c r="H37" s="39"/>
      <c r="I37" s="160">
        <v>0.20999999999999999</v>
      </c>
      <c r="J37" s="159">
        <f>0</f>
        <v>0</v>
      </c>
      <c r="K37" s="39"/>
      <c r="L37" s="14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46</v>
      </c>
      <c r="F38" s="159">
        <f>ROUND((SUM(BH88:BH145)),  2)</f>
        <v>0</v>
      </c>
      <c r="G38" s="39"/>
      <c r="H38" s="39"/>
      <c r="I38" s="160">
        <v>0.12</v>
      </c>
      <c r="J38" s="159">
        <f>0</f>
        <v>0</v>
      </c>
      <c r="K38" s="39"/>
      <c r="L38" s="14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47</v>
      </c>
      <c r="F39" s="159">
        <f>ROUND((SUM(BI88:BI145)),  2)</f>
        <v>0</v>
      </c>
      <c r="G39" s="39"/>
      <c r="H39" s="39"/>
      <c r="I39" s="160">
        <v>0</v>
      </c>
      <c r="J39" s="159">
        <f>0</f>
        <v>0</v>
      </c>
      <c r="K39" s="39"/>
      <c r="L39" s="14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111</v>
      </c>
      <c r="D47" s="41"/>
      <c r="E47" s="41"/>
      <c r="F47" s="41"/>
      <c r="G47" s="41"/>
      <c r="H47" s="41"/>
      <c r="I47" s="41"/>
      <c r="J47" s="41"/>
      <c r="K47" s="41"/>
      <c r="L47" s="14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26.25" customHeight="1">
      <c r="A50" s="39"/>
      <c r="B50" s="40"/>
      <c r="C50" s="41"/>
      <c r="D50" s="41"/>
      <c r="E50" s="172" t="str">
        <f>E7</f>
        <v>VD Harcov, VD Fojtka, odstranění nánosů ze štěrkových přehrážek a obnova opevnění</v>
      </c>
      <c r="F50" s="33"/>
      <c r="G50" s="33"/>
      <c r="H50" s="33"/>
      <c r="I50" s="41"/>
      <c r="J50" s="41"/>
      <c r="K50" s="41"/>
      <c r="L50" s="14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106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23.25" customHeight="1">
      <c r="A52" s="39"/>
      <c r="B52" s="40"/>
      <c r="C52" s="41"/>
      <c r="D52" s="41"/>
      <c r="E52" s="172" t="s">
        <v>107</v>
      </c>
      <c r="F52" s="41"/>
      <c r="G52" s="41"/>
      <c r="H52" s="41"/>
      <c r="I52" s="41"/>
      <c r="J52" s="41"/>
      <c r="K52" s="41"/>
      <c r="L52" s="14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108</v>
      </c>
      <c r="D53" s="41"/>
      <c r="E53" s="41"/>
      <c r="F53" s="41"/>
      <c r="G53" s="41"/>
      <c r="H53" s="41"/>
      <c r="I53" s="41"/>
      <c r="J53" s="41"/>
      <c r="K53" s="41"/>
      <c r="L53" s="14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1" t="str">
        <f>E11</f>
        <v>SO 01 - Odtěžení nánosů</v>
      </c>
      <c r="F54" s="41"/>
      <c r="G54" s="41"/>
      <c r="H54" s="41"/>
      <c r="I54" s="41"/>
      <c r="J54" s="41"/>
      <c r="K54" s="41"/>
      <c r="L54" s="14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4" t="str">
        <f>IF(J14="","",J14)</f>
        <v>13.5.2025</v>
      </c>
      <c r="K56" s="41"/>
      <c r="L56" s="14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Povodí Labe, státní podnik</v>
      </c>
      <c r="G58" s="41"/>
      <c r="H58" s="41"/>
      <c r="I58" s="33" t="s">
        <v>33</v>
      </c>
      <c r="J58" s="37" t="str">
        <f>E23</f>
        <v>Povodí Labe, státní podnik</v>
      </c>
      <c r="K58" s="41"/>
      <c r="L58" s="14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5.6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35</v>
      </c>
      <c r="J59" s="37" t="str">
        <f>E26</f>
        <v>Ing. Petr Kunc, Pla, s.p. - OIČ</v>
      </c>
      <c r="K59" s="41"/>
      <c r="L59" s="14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7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3" t="s">
        <v>112</v>
      </c>
      <c r="D61" s="174"/>
      <c r="E61" s="174"/>
      <c r="F61" s="174"/>
      <c r="G61" s="174"/>
      <c r="H61" s="174"/>
      <c r="I61" s="174"/>
      <c r="J61" s="175" t="s">
        <v>113</v>
      </c>
      <c r="K61" s="174"/>
      <c r="L61" s="147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7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6" t="s">
        <v>70</v>
      </c>
      <c r="D63" s="41"/>
      <c r="E63" s="41"/>
      <c r="F63" s="41"/>
      <c r="G63" s="41"/>
      <c r="H63" s="41"/>
      <c r="I63" s="41"/>
      <c r="J63" s="104">
        <f>J88</f>
        <v>0</v>
      </c>
      <c r="K63" s="41"/>
      <c r="L63" s="147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114</v>
      </c>
    </row>
    <row r="64" hidden="1" s="9" customFormat="1" ht="24.96" customHeight="1">
      <c r="A64" s="9"/>
      <c r="B64" s="177"/>
      <c r="C64" s="178"/>
      <c r="D64" s="179" t="s">
        <v>115</v>
      </c>
      <c r="E64" s="180"/>
      <c r="F64" s="180"/>
      <c r="G64" s="180"/>
      <c r="H64" s="180"/>
      <c r="I64" s="180"/>
      <c r="J64" s="181">
        <f>J89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3"/>
      <c r="C65" s="127"/>
      <c r="D65" s="184" t="s">
        <v>116</v>
      </c>
      <c r="E65" s="185"/>
      <c r="F65" s="185"/>
      <c r="G65" s="185"/>
      <c r="H65" s="185"/>
      <c r="I65" s="185"/>
      <c r="J65" s="186">
        <f>J90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3"/>
      <c r="C66" s="127"/>
      <c r="D66" s="184" t="s">
        <v>117</v>
      </c>
      <c r="E66" s="185"/>
      <c r="F66" s="185"/>
      <c r="G66" s="185"/>
      <c r="H66" s="185"/>
      <c r="I66" s="185"/>
      <c r="J66" s="186">
        <f>J138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7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hidden="1" s="2" customFormat="1" ht="6.96" customHeight="1">
      <c r="A68" s="39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7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hidden="1"/>
    <row r="70" hidden="1"/>
    <row r="71" hidden="1"/>
    <row r="72" s="2" customFormat="1" ht="6.96" customHeight="1">
      <c r="A72" s="39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118</v>
      </c>
      <c r="D73" s="41"/>
      <c r="E73" s="41"/>
      <c r="F73" s="41"/>
      <c r="G73" s="41"/>
      <c r="H73" s="41"/>
      <c r="I73" s="41"/>
      <c r="J73" s="41"/>
      <c r="K73" s="41"/>
      <c r="L73" s="14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6.25" customHeight="1">
      <c r="A76" s="39"/>
      <c r="B76" s="40"/>
      <c r="C76" s="41"/>
      <c r="D76" s="41"/>
      <c r="E76" s="172" t="str">
        <f>E7</f>
        <v>VD Harcov, VD Fojtka, odstranění nánosů ze štěrkových přehrážek a obnova opevnění</v>
      </c>
      <c r="F76" s="33"/>
      <c r="G76" s="33"/>
      <c r="H76" s="33"/>
      <c r="I76" s="41"/>
      <c r="J76" s="41"/>
      <c r="K76" s="41"/>
      <c r="L76" s="14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106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23.25" customHeight="1">
      <c r="A78" s="39"/>
      <c r="B78" s="40"/>
      <c r="C78" s="41"/>
      <c r="D78" s="41"/>
      <c r="E78" s="172" t="s">
        <v>107</v>
      </c>
      <c r="F78" s="41"/>
      <c r="G78" s="41"/>
      <c r="H78" s="41"/>
      <c r="I78" s="41"/>
      <c r="J78" s="41"/>
      <c r="K78" s="41"/>
      <c r="L78" s="14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108</v>
      </c>
      <c r="D79" s="41"/>
      <c r="E79" s="41"/>
      <c r="F79" s="41"/>
      <c r="G79" s="41"/>
      <c r="H79" s="41"/>
      <c r="I79" s="41"/>
      <c r="J79" s="41"/>
      <c r="K79" s="41"/>
      <c r="L79" s="14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1" t="str">
        <f>E11</f>
        <v>SO 01 - Odtěžení nánosů</v>
      </c>
      <c r="F80" s="41"/>
      <c r="G80" s="41"/>
      <c r="H80" s="41"/>
      <c r="I80" s="41"/>
      <c r="J80" s="41"/>
      <c r="K80" s="41"/>
      <c r="L80" s="14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 xml:space="preserve"> </v>
      </c>
      <c r="G82" s="41"/>
      <c r="H82" s="41"/>
      <c r="I82" s="33" t="s">
        <v>23</v>
      </c>
      <c r="J82" s="74" t="str">
        <f>IF(J14="","",J14)</f>
        <v>13.5.2025</v>
      </c>
      <c r="K82" s="41"/>
      <c r="L82" s="14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25</v>
      </c>
      <c r="D84" s="41"/>
      <c r="E84" s="41"/>
      <c r="F84" s="28" t="str">
        <f>E17</f>
        <v>Povodí Labe, státní podnik</v>
      </c>
      <c r="G84" s="41"/>
      <c r="H84" s="41"/>
      <c r="I84" s="33" t="s">
        <v>33</v>
      </c>
      <c r="J84" s="37" t="str">
        <f>E23</f>
        <v>Povodí Labe, státní podnik</v>
      </c>
      <c r="K84" s="41"/>
      <c r="L84" s="14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31</v>
      </c>
      <c r="D85" s="41"/>
      <c r="E85" s="41"/>
      <c r="F85" s="28" t="str">
        <f>IF(E20="","",E20)</f>
        <v>Vyplň údaj</v>
      </c>
      <c r="G85" s="41"/>
      <c r="H85" s="41"/>
      <c r="I85" s="33" t="s">
        <v>35</v>
      </c>
      <c r="J85" s="37" t="str">
        <f>E26</f>
        <v>Ing. Petr Kunc, Pla, s.p. - OIČ</v>
      </c>
      <c r="K85" s="41"/>
      <c r="L85" s="147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7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8"/>
      <c r="B87" s="189"/>
      <c r="C87" s="190" t="s">
        <v>119</v>
      </c>
      <c r="D87" s="191" t="s">
        <v>57</v>
      </c>
      <c r="E87" s="191" t="s">
        <v>53</v>
      </c>
      <c r="F87" s="191" t="s">
        <v>54</v>
      </c>
      <c r="G87" s="191" t="s">
        <v>120</v>
      </c>
      <c r="H87" s="191" t="s">
        <v>121</v>
      </c>
      <c r="I87" s="191" t="s">
        <v>122</v>
      </c>
      <c r="J87" s="191" t="s">
        <v>113</v>
      </c>
      <c r="K87" s="192" t="s">
        <v>123</v>
      </c>
      <c r="L87" s="193"/>
      <c r="M87" s="94" t="s">
        <v>19</v>
      </c>
      <c r="N87" s="95" t="s">
        <v>42</v>
      </c>
      <c r="O87" s="95" t="s">
        <v>124</v>
      </c>
      <c r="P87" s="95" t="s">
        <v>125</v>
      </c>
      <c r="Q87" s="95" t="s">
        <v>126</v>
      </c>
      <c r="R87" s="95" t="s">
        <v>127</v>
      </c>
      <c r="S87" s="95" t="s">
        <v>128</v>
      </c>
      <c r="T87" s="95" t="s">
        <v>129</v>
      </c>
      <c r="U87" s="96" t="s">
        <v>130</v>
      </c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</row>
    <row r="88" s="2" customFormat="1" ht="22.8" customHeight="1">
      <c r="A88" s="39"/>
      <c r="B88" s="40"/>
      <c r="C88" s="101" t="s">
        <v>131</v>
      </c>
      <c r="D88" s="41"/>
      <c r="E88" s="41"/>
      <c r="F88" s="41"/>
      <c r="G88" s="41"/>
      <c r="H88" s="41"/>
      <c r="I88" s="41"/>
      <c r="J88" s="194">
        <f>BK88</f>
        <v>0</v>
      </c>
      <c r="K88" s="41"/>
      <c r="L88" s="45"/>
      <c r="M88" s="97"/>
      <c r="N88" s="195"/>
      <c r="O88" s="98"/>
      <c r="P88" s="196">
        <f>P89</f>
        <v>0</v>
      </c>
      <c r="Q88" s="98"/>
      <c r="R88" s="196">
        <f>R89</f>
        <v>0</v>
      </c>
      <c r="S88" s="98"/>
      <c r="T88" s="196">
        <f>T89</f>
        <v>45</v>
      </c>
      <c r="U88" s="9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71</v>
      </c>
      <c r="AU88" s="18" t="s">
        <v>114</v>
      </c>
      <c r="BK88" s="197">
        <f>BK89</f>
        <v>0</v>
      </c>
    </row>
    <row r="89" s="12" customFormat="1" ht="25.92" customHeight="1">
      <c r="A89" s="12"/>
      <c r="B89" s="198"/>
      <c r="C89" s="199"/>
      <c r="D89" s="200" t="s">
        <v>71</v>
      </c>
      <c r="E89" s="201" t="s">
        <v>132</v>
      </c>
      <c r="F89" s="201" t="s">
        <v>133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P90+P138</f>
        <v>0</v>
      </c>
      <c r="Q89" s="206"/>
      <c r="R89" s="207">
        <f>R90+R138</f>
        <v>0</v>
      </c>
      <c r="S89" s="206"/>
      <c r="T89" s="207">
        <f>T90+T138</f>
        <v>45</v>
      </c>
      <c r="U89" s="208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79</v>
      </c>
      <c r="AT89" s="210" t="s">
        <v>71</v>
      </c>
      <c r="AU89" s="210" t="s">
        <v>72</v>
      </c>
      <c r="AY89" s="209" t="s">
        <v>134</v>
      </c>
      <c r="BK89" s="211">
        <f>BK90+BK138</f>
        <v>0</v>
      </c>
    </row>
    <row r="90" s="12" customFormat="1" ht="22.8" customHeight="1">
      <c r="A90" s="12"/>
      <c r="B90" s="198"/>
      <c r="C90" s="199"/>
      <c r="D90" s="200" t="s">
        <v>71</v>
      </c>
      <c r="E90" s="212" t="s">
        <v>79</v>
      </c>
      <c r="F90" s="212" t="s">
        <v>135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SUM(P91:P137)</f>
        <v>0</v>
      </c>
      <c r="Q90" s="206"/>
      <c r="R90" s="207">
        <f>SUM(R91:R137)</f>
        <v>0</v>
      </c>
      <c r="S90" s="206"/>
      <c r="T90" s="207">
        <f>SUM(T91:T137)</f>
        <v>45</v>
      </c>
      <c r="U90" s="208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79</v>
      </c>
      <c r="AT90" s="210" t="s">
        <v>71</v>
      </c>
      <c r="AU90" s="210" t="s">
        <v>79</v>
      </c>
      <c r="AY90" s="209" t="s">
        <v>134</v>
      </c>
      <c r="BK90" s="211">
        <f>SUM(BK91:BK137)</f>
        <v>0</v>
      </c>
    </row>
    <row r="91" s="2" customFormat="1" ht="16.5" customHeight="1">
      <c r="A91" s="39"/>
      <c r="B91" s="40"/>
      <c r="C91" s="214" t="s">
        <v>79</v>
      </c>
      <c r="D91" s="214" t="s">
        <v>136</v>
      </c>
      <c r="E91" s="215" t="s">
        <v>137</v>
      </c>
      <c r="F91" s="216" t="s">
        <v>138</v>
      </c>
      <c r="G91" s="217" t="s">
        <v>139</v>
      </c>
      <c r="H91" s="218">
        <v>1</v>
      </c>
      <c r="I91" s="219"/>
      <c r="J91" s="220">
        <f>ROUND(I91*H91,2)</f>
        <v>0</v>
      </c>
      <c r="K91" s="216" t="s">
        <v>19</v>
      </c>
      <c r="L91" s="45"/>
      <c r="M91" s="221" t="s">
        <v>19</v>
      </c>
      <c r="N91" s="222" t="s">
        <v>45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3">
        <f>S91*H91</f>
        <v>0</v>
      </c>
      <c r="U91" s="224" t="s">
        <v>19</v>
      </c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5" t="s">
        <v>140</v>
      </c>
      <c r="AT91" s="225" t="s">
        <v>136</v>
      </c>
      <c r="AU91" s="225" t="s">
        <v>81</v>
      </c>
      <c r="AY91" s="18" t="s">
        <v>134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8" t="s">
        <v>140</v>
      </c>
      <c r="BK91" s="226">
        <f>ROUND(I91*H91,2)</f>
        <v>0</v>
      </c>
      <c r="BL91" s="18" t="s">
        <v>140</v>
      </c>
      <c r="BM91" s="225" t="s">
        <v>141</v>
      </c>
    </row>
    <row r="92" s="2" customFormat="1">
      <c r="A92" s="39"/>
      <c r="B92" s="40"/>
      <c r="C92" s="41"/>
      <c r="D92" s="227" t="s">
        <v>142</v>
      </c>
      <c r="E92" s="41"/>
      <c r="F92" s="228" t="s">
        <v>143</v>
      </c>
      <c r="G92" s="41"/>
      <c r="H92" s="41"/>
      <c r="I92" s="229"/>
      <c r="J92" s="41"/>
      <c r="K92" s="41"/>
      <c r="L92" s="45"/>
      <c r="M92" s="230"/>
      <c r="N92" s="231"/>
      <c r="O92" s="86"/>
      <c r="P92" s="86"/>
      <c r="Q92" s="86"/>
      <c r="R92" s="86"/>
      <c r="S92" s="86"/>
      <c r="T92" s="86"/>
      <c r="U92" s="87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142</v>
      </c>
      <c r="AU92" s="18" t="s">
        <v>81</v>
      </c>
    </row>
    <row r="93" s="13" customFormat="1">
      <c r="A93" s="13"/>
      <c r="B93" s="232"/>
      <c r="C93" s="233"/>
      <c r="D93" s="227" t="s">
        <v>144</v>
      </c>
      <c r="E93" s="234" t="s">
        <v>19</v>
      </c>
      <c r="F93" s="235" t="s">
        <v>145</v>
      </c>
      <c r="G93" s="233"/>
      <c r="H93" s="234" t="s">
        <v>19</v>
      </c>
      <c r="I93" s="236"/>
      <c r="J93" s="233"/>
      <c r="K93" s="233"/>
      <c r="L93" s="237"/>
      <c r="M93" s="238"/>
      <c r="N93" s="239"/>
      <c r="O93" s="239"/>
      <c r="P93" s="239"/>
      <c r="Q93" s="239"/>
      <c r="R93" s="239"/>
      <c r="S93" s="239"/>
      <c r="T93" s="239"/>
      <c r="U93" s="240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1" t="s">
        <v>144</v>
      </c>
      <c r="AU93" s="241" t="s">
        <v>81</v>
      </c>
      <c r="AV93" s="13" t="s">
        <v>79</v>
      </c>
      <c r="AW93" s="13" t="s">
        <v>34</v>
      </c>
      <c r="AX93" s="13" t="s">
        <v>72</v>
      </c>
      <c r="AY93" s="241" t="s">
        <v>134</v>
      </c>
    </row>
    <row r="94" s="14" customFormat="1">
      <c r="A94" s="14"/>
      <c r="B94" s="242"/>
      <c r="C94" s="243"/>
      <c r="D94" s="227" t="s">
        <v>144</v>
      </c>
      <c r="E94" s="244" t="s">
        <v>19</v>
      </c>
      <c r="F94" s="245" t="s">
        <v>79</v>
      </c>
      <c r="G94" s="243"/>
      <c r="H94" s="246">
        <v>1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0"/>
      <c r="U94" s="251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2" t="s">
        <v>144</v>
      </c>
      <c r="AU94" s="252" t="s">
        <v>81</v>
      </c>
      <c r="AV94" s="14" t="s">
        <v>81</v>
      </c>
      <c r="AW94" s="14" t="s">
        <v>34</v>
      </c>
      <c r="AX94" s="14" t="s">
        <v>79</v>
      </c>
      <c r="AY94" s="252" t="s">
        <v>134</v>
      </c>
    </row>
    <row r="95" s="2" customFormat="1" ht="37.8" customHeight="1">
      <c r="A95" s="39"/>
      <c r="B95" s="40"/>
      <c r="C95" s="214" t="s">
        <v>81</v>
      </c>
      <c r="D95" s="214" t="s">
        <v>136</v>
      </c>
      <c r="E95" s="215" t="s">
        <v>146</v>
      </c>
      <c r="F95" s="216" t="s">
        <v>147</v>
      </c>
      <c r="G95" s="217" t="s">
        <v>148</v>
      </c>
      <c r="H95" s="218">
        <v>570</v>
      </c>
      <c r="I95" s="219"/>
      <c r="J95" s="220">
        <f>ROUND(I95*H95,2)</f>
        <v>0</v>
      </c>
      <c r="K95" s="216" t="s">
        <v>149</v>
      </c>
      <c r="L95" s="45"/>
      <c r="M95" s="221" t="s">
        <v>19</v>
      </c>
      <c r="N95" s="222" t="s">
        <v>45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3">
        <f>S95*H95</f>
        <v>0</v>
      </c>
      <c r="U95" s="224" t="s">
        <v>19</v>
      </c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5" t="s">
        <v>140</v>
      </c>
      <c r="AT95" s="225" t="s">
        <v>136</v>
      </c>
      <c r="AU95" s="225" t="s">
        <v>81</v>
      </c>
      <c r="AY95" s="18" t="s">
        <v>134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8" t="s">
        <v>140</v>
      </c>
      <c r="BK95" s="226">
        <f>ROUND(I95*H95,2)</f>
        <v>0</v>
      </c>
      <c r="BL95" s="18" t="s">
        <v>140</v>
      </c>
      <c r="BM95" s="225" t="s">
        <v>150</v>
      </c>
    </row>
    <row r="96" s="2" customFormat="1">
      <c r="A96" s="39"/>
      <c r="B96" s="40"/>
      <c r="C96" s="41"/>
      <c r="D96" s="227" t="s">
        <v>142</v>
      </c>
      <c r="E96" s="41"/>
      <c r="F96" s="228" t="s">
        <v>151</v>
      </c>
      <c r="G96" s="41"/>
      <c r="H96" s="41"/>
      <c r="I96" s="229"/>
      <c r="J96" s="41"/>
      <c r="K96" s="41"/>
      <c r="L96" s="45"/>
      <c r="M96" s="230"/>
      <c r="N96" s="231"/>
      <c r="O96" s="86"/>
      <c r="P96" s="86"/>
      <c r="Q96" s="86"/>
      <c r="R96" s="86"/>
      <c r="S96" s="86"/>
      <c r="T96" s="86"/>
      <c r="U96" s="87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142</v>
      </c>
      <c r="AU96" s="18" t="s">
        <v>81</v>
      </c>
    </row>
    <row r="97" s="2" customFormat="1">
      <c r="A97" s="39"/>
      <c r="B97" s="40"/>
      <c r="C97" s="41"/>
      <c r="D97" s="253" t="s">
        <v>152</v>
      </c>
      <c r="E97" s="41"/>
      <c r="F97" s="254" t="s">
        <v>153</v>
      </c>
      <c r="G97" s="41"/>
      <c r="H97" s="41"/>
      <c r="I97" s="229"/>
      <c r="J97" s="41"/>
      <c r="K97" s="41"/>
      <c r="L97" s="45"/>
      <c r="M97" s="230"/>
      <c r="N97" s="231"/>
      <c r="O97" s="86"/>
      <c r="P97" s="86"/>
      <c r="Q97" s="86"/>
      <c r="R97" s="86"/>
      <c r="S97" s="86"/>
      <c r="T97" s="86"/>
      <c r="U97" s="87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152</v>
      </c>
      <c r="AU97" s="18" t="s">
        <v>81</v>
      </c>
    </row>
    <row r="98" s="13" customFormat="1">
      <c r="A98" s="13"/>
      <c r="B98" s="232"/>
      <c r="C98" s="233"/>
      <c r="D98" s="227" t="s">
        <v>144</v>
      </c>
      <c r="E98" s="234" t="s">
        <v>19</v>
      </c>
      <c r="F98" s="235" t="s">
        <v>154</v>
      </c>
      <c r="G98" s="233"/>
      <c r="H98" s="234" t="s">
        <v>19</v>
      </c>
      <c r="I98" s="236"/>
      <c r="J98" s="233"/>
      <c r="K98" s="233"/>
      <c r="L98" s="237"/>
      <c r="M98" s="238"/>
      <c r="N98" s="239"/>
      <c r="O98" s="239"/>
      <c r="P98" s="239"/>
      <c r="Q98" s="239"/>
      <c r="R98" s="239"/>
      <c r="S98" s="239"/>
      <c r="T98" s="239"/>
      <c r="U98" s="240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144</v>
      </c>
      <c r="AU98" s="241" t="s">
        <v>81</v>
      </c>
      <c r="AV98" s="13" t="s">
        <v>79</v>
      </c>
      <c r="AW98" s="13" t="s">
        <v>34</v>
      </c>
      <c r="AX98" s="13" t="s">
        <v>72</v>
      </c>
      <c r="AY98" s="241" t="s">
        <v>134</v>
      </c>
    </row>
    <row r="99" s="14" customFormat="1">
      <c r="A99" s="14"/>
      <c r="B99" s="242"/>
      <c r="C99" s="243"/>
      <c r="D99" s="227" t="s">
        <v>144</v>
      </c>
      <c r="E99" s="244" t="s">
        <v>19</v>
      </c>
      <c r="F99" s="245" t="s">
        <v>155</v>
      </c>
      <c r="G99" s="243"/>
      <c r="H99" s="246">
        <v>470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0"/>
      <c r="U99" s="251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144</v>
      </c>
      <c r="AU99" s="252" t="s">
        <v>81</v>
      </c>
      <c r="AV99" s="14" t="s">
        <v>81</v>
      </c>
      <c r="AW99" s="14" t="s">
        <v>34</v>
      </c>
      <c r="AX99" s="14" t="s">
        <v>72</v>
      </c>
      <c r="AY99" s="252" t="s">
        <v>134</v>
      </c>
    </row>
    <row r="100" s="13" customFormat="1">
      <c r="A100" s="13"/>
      <c r="B100" s="232"/>
      <c r="C100" s="233"/>
      <c r="D100" s="227" t="s">
        <v>144</v>
      </c>
      <c r="E100" s="234" t="s">
        <v>19</v>
      </c>
      <c r="F100" s="235" t="s">
        <v>156</v>
      </c>
      <c r="G100" s="233"/>
      <c r="H100" s="234" t="s">
        <v>19</v>
      </c>
      <c r="I100" s="236"/>
      <c r="J100" s="233"/>
      <c r="K100" s="233"/>
      <c r="L100" s="237"/>
      <c r="M100" s="238"/>
      <c r="N100" s="239"/>
      <c r="O100" s="239"/>
      <c r="P100" s="239"/>
      <c r="Q100" s="239"/>
      <c r="R100" s="239"/>
      <c r="S100" s="239"/>
      <c r="T100" s="239"/>
      <c r="U100" s="240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144</v>
      </c>
      <c r="AU100" s="241" t="s">
        <v>81</v>
      </c>
      <c r="AV100" s="13" t="s">
        <v>79</v>
      </c>
      <c r="AW100" s="13" t="s">
        <v>34</v>
      </c>
      <c r="AX100" s="13" t="s">
        <v>72</v>
      </c>
      <c r="AY100" s="241" t="s">
        <v>134</v>
      </c>
    </row>
    <row r="101" s="14" customFormat="1">
      <c r="A101" s="14"/>
      <c r="B101" s="242"/>
      <c r="C101" s="243"/>
      <c r="D101" s="227" t="s">
        <v>144</v>
      </c>
      <c r="E101" s="244" t="s">
        <v>19</v>
      </c>
      <c r="F101" s="245" t="s">
        <v>157</v>
      </c>
      <c r="G101" s="243"/>
      <c r="H101" s="246">
        <v>100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0"/>
      <c r="U101" s="251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2" t="s">
        <v>144</v>
      </c>
      <c r="AU101" s="252" t="s">
        <v>81</v>
      </c>
      <c r="AV101" s="14" t="s">
        <v>81</v>
      </c>
      <c r="AW101" s="14" t="s">
        <v>34</v>
      </c>
      <c r="AX101" s="14" t="s">
        <v>72</v>
      </c>
      <c r="AY101" s="252" t="s">
        <v>134</v>
      </c>
    </row>
    <row r="102" s="15" customFormat="1">
      <c r="A102" s="15"/>
      <c r="B102" s="255"/>
      <c r="C102" s="256"/>
      <c r="D102" s="227" t="s">
        <v>144</v>
      </c>
      <c r="E102" s="257" t="s">
        <v>19</v>
      </c>
      <c r="F102" s="258" t="s">
        <v>158</v>
      </c>
      <c r="G102" s="256"/>
      <c r="H102" s="259">
        <v>570</v>
      </c>
      <c r="I102" s="260"/>
      <c r="J102" s="256"/>
      <c r="K102" s="256"/>
      <c r="L102" s="261"/>
      <c r="M102" s="262"/>
      <c r="N102" s="263"/>
      <c r="O102" s="263"/>
      <c r="P102" s="263"/>
      <c r="Q102" s="263"/>
      <c r="R102" s="263"/>
      <c r="S102" s="263"/>
      <c r="T102" s="263"/>
      <c r="U102" s="264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5" t="s">
        <v>144</v>
      </c>
      <c r="AU102" s="265" t="s">
        <v>81</v>
      </c>
      <c r="AV102" s="15" t="s">
        <v>140</v>
      </c>
      <c r="AW102" s="15" t="s">
        <v>34</v>
      </c>
      <c r="AX102" s="15" t="s">
        <v>79</v>
      </c>
      <c r="AY102" s="265" t="s">
        <v>134</v>
      </c>
    </row>
    <row r="103" s="2" customFormat="1" ht="24.15" customHeight="1">
      <c r="A103" s="39"/>
      <c r="B103" s="40"/>
      <c r="C103" s="214" t="s">
        <v>97</v>
      </c>
      <c r="D103" s="214" t="s">
        <v>136</v>
      </c>
      <c r="E103" s="215" t="s">
        <v>159</v>
      </c>
      <c r="F103" s="216" t="s">
        <v>160</v>
      </c>
      <c r="G103" s="217" t="s">
        <v>148</v>
      </c>
      <c r="H103" s="218">
        <v>2250</v>
      </c>
      <c r="I103" s="219"/>
      <c r="J103" s="220">
        <f>ROUND(I103*H103,2)</f>
        <v>0</v>
      </c>
      <c r="K103" s="216" t="s">
        <v>149</v>
      </c>
      <c r="L103" s="45"/>
      <c r="M103" s="221" t="s">
        <v>19</v>
      </c>
      <c r="N103" s="222" t="s">
        <v>45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0.02</v>
      </c>
      <c r="T103" s="223">
        <f>S103*H103</f>
        <v>45</v>
      </c>
      <c r="U103" s="224" t="s">
        <v>19</v>
      </c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5" t="s">
        <v>140</v>
      </c>
      <c r="AT103" s="225" t="s">
        <v>136</v>
      </c>
      <c r="AU103" s="225" t="s">
        <v>81</v>
      </c>
      <c r="AY103" s="18" t="s">
        <v>134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8" t="s">
        <v>140</v>
      </c>
      <c r="BK103" s="226">
        <f>ROUND(I103*H103,2)</f>
        <v>0</v>
      </c>
      <c r="BL103" s="18" t="s">
        <v>140</v>
      </c>
      <c r="BM103" s="225" t="s">
        <v>161</v>
      </c>
    </row>
    <row r="104" s="2" customFormat="1">
      <c r="A104" s="39"/>
      <c r="B104" s="40"/>
      <c r="C104" s="41"/>
      <c r="D104" s="227" t="s">
        <v>142</v>
      </c>
      <c r="E104" s="41"/>
      <c r="F104" s="228" t="s">
        <v>162</v>
      </c>
      <c r="G104" s="41"/>
      <c r="H104" s="41"/>
      <c r="I104" s="229"/>
      <c r="J104" s="41"/>
      <c r="K104" s="41"/>
      <c r="L104" s="45"/>
      <c r="M104" s="230"/>
      <c r="N104" s="231"/>
      <c r="O104" s="86"/>
      <c r="P104" s="86"/>
      <c r="Q104" s="86"/>
      <c r="R104" s="86"/>
      <c r="S104" s="86"/>
      <c r="T104" s="86"/>
      <c r="U104" s="87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142</v>
      </c>
      <c r="AU104" s="18" t="s">
        <v>81</v>
      </c>
    </row>
    <row r="105" s="2" customFormat="1">
      <c r="A105" s="39"/>
      <c r="B105" s="40"/>
      <c r="C105" s="41"/>
      <c r="D105" s="253" t="s">
        <v>152</v>
      </c>
      <c r="E105" s="41"/>
      <c r="F105" s="254" t="s">
        <v>163</v>
      </c>
      <c r="G105" s="41"/>
      <c r="H105" s="41"/>
      <c r="I105" s="229"/>
      <c r="J105" s="41"/>
      <c r="K105" s="41"/>
      <c r="L105" s="45"/>
      <c r="M105" s="230"/>
      <c r="N105" s="231"/>
      <c r="O105" s="86"/>
      <c r="P105" s="86"/>
      <c r="Q105" s="86"/>
      <c r="R105" s="86"/>
      <c r="S105" s="86"/>
      <c r="T105" s="86"/>
      <c r="U105" s="87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152</v>
      </c>
      <c r="AU105" s="18" t="s">
        <v>81</v>
      </c>
    </row>
    <row r="106" s="13" customFormat="1">
      <c r="A106" s="13"/>
      <c r="B106" s="232"/>
      <c r="C106" s="233"/>
      <c r="D106" s="227" t="s">
        <v>144</v>
      </c>
      <c r="E106" s="234" t="s">
        <v>19</v>
      </c>
      <c r="F106" s="235" t="s">
        <v>164</v>
      </c>
      <c r="G106" s="233"/>
      <c r="H106" s="234" t="s">
        <v>19</v>
      </c>
      <c r="I106" s="236"/>
      <c r="J106" s="233"/>
      <c r="K106" s="233"/>
      <c r="L106" s="237"/>
      <c r="M106" s="238"/>
      <c r="N106" s="239"/>
      <c r="O106" s="239"/>
      <c r="P106" s="239"/>
      <c r="Q106" s="239"/>
      <c r="R106" s="239"/>
      <c r="S106" s="239"/>
      <c r="T106" s="239"/>
      <c r="U106" s="240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1" t="s">
        <v>144</v>
      </c>
      <c r="AU106" s="241" t="s">
        <v>81</v>
      </c>
      <c r="AV106" s="13" t="s">
        <v>79</v>
      </c>
      <c r="AW106" s="13" t="s">
        <v>34</v>
      </c>
      <c r="AX106" s="13" t="s">
        <v>72</v>
      </c>
      <c r="AY106" s="241" t="s">
        <v>134</v>
      </c>
    </row>
    <row r="107" s="13" customFormat="1">
      <c r="A107" s="13"/>
      <c r="B107" s="232"/>
      <c r="C107" s="233"/>
      <c r="D107" s="227" t="s">
        <v>144</v>
      </c>
      <c r="E107" s="234" t="s">
        <v>19</v>
      </c>
      <c r="F107" s="235" t="s">
        <v>165</v>
      </c>
      <c r="G107" s="233"/>
      <c r="H107" s="234" t="s">
        <v>19</v>
      </c>
      <c r="I107" s="236"/>
      <c r="J107" s="233"/>
      <c r="K107" s="233"/>
      <c r="L107" s="237"/>
      <c r="M107" s="238"/>
      <c r="N107" s="239"/>
      <c r="O107" s="239"/>
      <c r="P107" s="239"/>
      <c r="Q107" s="239"/>
      <c r="R107" s="239"/>
      <c r="S107" s="239"/>
      <c r="T107" s="239"/>
      <c r="U107" s="240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144</v>
      </c>
      <c r="AU107" s="241" t="s">
        <v>81</v>
      </c>
      <c r="AV107" s="13" t="s">
        <v>79</v>
      </c>
      <c r="AW107" s="13" t="s">
        <v>34</v>
      </c>
      <c r="AX107" s="13" t="s">
        <v>72</v>
      </c>
      <c r="AY107" s="241" t="s">
        <v>134</v>
      </c>
    </row>
    <row r="108" s="14" customFormat="1">
      <c r="A108" s="14"/>
      <c r="B108" s="242"/>
      <c r="C108" s="243"/>
      <c r="D108" s="227" t="s">
        <v>144</v>
      </c>
      <c r="E108" s="244" t="s">
        <v>19</v>
      </c>
      <c r="F108" s="245" t="s">
        <v>166</v>
      </c>
      <c r="G108" s="243"/>
      <c r="H108" s="246">
        <v>2250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0"/>
      <c r="U108" s="251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144</v>
      </c>
      <c r="AU108" s="252" t="s">
        <v>81</v>
      </c>
      <c r="AV108" s="14" t="s">
        <v>81</v>
      </c>
      <c r="AW108" s="14" t="s">
        <v>34</v>
      </c>
      <c r="AX108" s="14" t="s">
        <v>79</v>
      </c>
      <c r="AY108" s="252" t="s">
        <v>134</v>
      </c>
    </row>
    <row r="109" s="2" customFormat="1" ht="16.5" customHeight="1">
      <c r="A109" s="39"/>
      <c r="B109" s="40"/>
      <c r="C109" s="214" t="s">
        <v>140</v>
      </c>
      <c r="D109" s="214" t="s">
        <v>136</v>
      </c>
      <c r="E109" s="215" t="s">
        <v>167</v>
      </c>
      <c r="F109" s="216" t="s">
        <v>168</v>
      </c>
      <c r="G109" s="217" t="s">
        <v>169</v>
      </c>
      <c r="H109" s="218">
        <v>1140</v>
      </c>
      <c r="I109" s="219"/>
      <c r="J109" s="220">
        <f>ROUND(I109*H109,2)</f>
        <v>0</v>
      </c>
      <c r="K109" s="216" t="s">
        <v>19</v>
      </c>
      <c r="L109" s="45"/>
      <c r="M109" s="221" t="s">
        <v>19</v>
      </c>
      <c r="N109" s="222" t="s">
        <v>45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3">
        <f>S109*H109</f>
        <v>0</v>
      </c>
      <c r="U109" s="224" t="s">
        <v>19</v>
      </c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140</v>
      </c>
      <c r="AT109" s="225" t="s">
        <v>136</v>
      </c>
      <c r="AU109" s="225" t="s">
        <v>81</v>
      </c>
      <c r="AY109" s="18" t="s">
        <v>134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140</v>
      </c>
      <c r="BK109" s="226">
        <f>ROUND(I109*H109,2)</f>
        <v>0</v>
      </c>
      <c r="BL109" s="18" t="s">
        <v>140</v>
      </c>
      <c r="BM109" s="225" t="s">
        <v>170</v>
      </c>
    </row>
    <row r="110" s="2" customFormat="1">
      <c r="A110" s="39"/>
      <c r="B110" s="40"/>
      <c r="C110" s="41"/>
      <c r="D110" s="227" t="s">
        <v>142</v>
      </c>
      <c r="E110" s="41"/>
      <c r="F110" s="228" t="s">
        <v>168</v>
      </c>
      <c r="G110" s="41"/>
      <c r="H110" s="41"/>
      <c r="I110" s="229"/>
      <c r="J110" s="41"/>
      <c r="K110" s="41"/>
      <c r="L110" s="45"/>
      <c r="M110" s="230"/>
      <c r="N110" s="231"/>
      <c r="O110" s="86"/>
      <c r="P110" s="86"/>
      <c r="Q110" s="86"/>
      <c r="R110" s="86"/>
      <c r="S110" s="86"/>
      <c r="T110" s="86"/>
      <c r="U110" s="87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142</v>
      </c>
      <c r="AU110" s="18" t="s">
        <v>81</v>
      </c>
    </row>
    <row r="111" s="2" customFormat="1">
      <c r="A111" s="39"/>
      <c r="B111" s="40"/>
      <c r="C111" s="41"/>
      <c r="D111" s="227" t="s">
        <v>171</v>
      </c>
      <c r="E111" s="41"/>
      <c r="F111" s="266" t="s">
        <v>172</v>
      </c>
      <c r="G111" s="41"/>
      <c r="H111" s="41"/>
      <c r="I111" s="229"/>
      <c r="J111" s="41"/>
      <c r="K111" s="41"/>
      <c r="L111" s="45"/>
      <c r="M111" s="230"/>
      <c r="N111" s="231"/>
      <c r="O111" s="86"/>
      <c r="P111" s="86"/>
      <c r="Q111" s="86"/>
      <c r="R111" s="86"/>
      <c r="S111" s="86"/>
      <c r="T111" s="86"/>
      <c r="U111" s="87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171</v>
      </c>
      <c r="AU111" s="18" t="s">
        <v>81</v>
      </c>
    </row>
    <row r="112" s="13" customFormat="1">
      <c r="A112" s="13"/>
      <c r="B112" s="232"/>
      <c r="C112" s="233"/>
      <c r="D112" s="227" t="s">
        <v>144</v>
      </c>
      <c r="E112" s="234" t="s">
        <v>19</v>
      </c>
      <c r="F112" s="235" t="s">
        <v>173</v>
      </c>
      <c r="G112" s="233"/>
      <c r="H112" s="234" t="s">
        <v>19</v>
      </c>
      <c r="I112" s="236"/>
      <c r="J112" s="233"/>
      <c r="K112" s="233"/>
      <c r="L112" s="237"/>
      <c r="M112" s="238"/>
      <c r="N112" s="239"/>
      <c r="O112" s="239"/>
      <c r="P112" s="239"/>
      <c r="Q112" s="239"/>
      <c r="R112" s="239"/>
      <c r="S112" s="239"/>
      <c r="T112" s="239"/>
      <c r="U112" s="240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144</v>
      </c>
      <c r="AU112" s="241" t="s">
        <v>81</v>
      </c>
      <c r="AV112" s="13" t="s">
        <v>79</v>
      </c>
      <c r="AW112" s="13" t="s">
        <v>34</v>
      </c>
      <c r="AX112" s="13" t="s">
        <v>72</v>
      </c>
      <c r="AY112" s="241" t="s">
        <v>134</v>
      </c>
    </row>
    <row r="113" s="13" customFormat="1">
      <c r="A113" s="13"/>
      <c r="B113" s="232"/>
      <c r="C113" s="233"/>
      <c r="D113" s="227" t="s">
        <v>144</v>
      </c>
      <c r="E113" s="234" t="s">
        <v>19</v>
      </c>
      <c r="F113" s="235" t="s">
        <v>174</v>
      </c>
      <c r="G113" s="233"/>
      <c r="H113" s="234" t="s">
        <v>19</v>
      </c>
      <c r="I113" s="236"/>
      <c r="J113" s="233"/>
      <c r="K113" s="233"/>
      <c r="L113" s="237"/>
      <c r="M113" s="238"/>
      <c r="N113" s="239"/>
      <c r="O113" s="239"/>
      <c r="P113" s="239"/>
      <c r="Q113" s="239"/>
      <c r="R113" s="239"/>
      <c r="S113" s="239"/>
      <c r="T113" s="239"/>
      <c r="U113" s="240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1" t="s">
        <v>144</v>
      </c>
      <c r="AU113" s="241" t="s">
        <v>81</v>
      </c>
      <c r="AV113" s="13" t="s">
        <v>79</v>
      </c>
      <c r="AW113" s="13" t="s">
        <v>34</v>
      </c>
      <c r="AX113" s="13" t="s">
        <v>72</v>
      </c>
      <c r="AY113" s="241" t="s">
        <v>134</v>
      </c>
    </row>
    <row r="114" s="13" customFormat="1">
      <c r="A114" s="13"/>
      <c r="B114" s="232"/>
      <c r="C114" s="233"/>
      <c r="D114" s="227" t="s">
        <v>144</v>
      </c>
      <c r="E114" s="234" t="s">
        <v>19</v>
      </c>
      <c r="F114" s="235" t="s">
        <v>175</v>
      </c>
      <c r="G114" s="233"/>
      <c r="H114" s="234" t="s">
        <v>19</v>
      </c>
      <c r="I114" s="236"/>
      <c r="J114" s="233"/>
      <c r="K114" s="233"/>
      <c r="L114" s="237"/>
      <c r="M114" s="238"/>
      <c r="N114" s="239"/>
      <c r="O114" s="239"/>
      <c r="P114" s="239"/>
      <c r="Q114" s="239"/>
      <c r="R114" s="239"/>
      <c r="S114" s="239"/>
      <c r="T114" s="239"/>
      <c r="U114" s="240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144</v>
      </c>
      <c r="AU114" s="241" t="s">
        <v>81</v>
      </c>
      <c r="AV114" s="13" t="s">
        <v>79</v>
      </c>
      <c r="AW114" s="13" t="s">
        <v>34</v>
      </c>
      <c r="AX114" s="13" t="s">
        <v>72</v>
      </c>
      <c r="AY114" s="241" t="s">
        <v>134</v>
      </c>
    </row>
    <row r="115" s="13" customFormat="1">
      <c r="A115" s="13"/>
      <c r="B115" s="232"/>
      <c r="C115" s="233"/>
      <c r="D115" s="227" t="s">
        <v>144</v>
      </c>
      <c r="E115" s="234" t="s">
        <v>19</v>
      </c>
      <c r="F115" s="235" t="s">
        <v>176</v>
      </c>
      <c r="G115" s="233"/>
      <c r="H115" s="234" t="s">
        <v>19</v>
      </c>
      <c r="I115" s="236"/>
      <c r="J115" s="233"/>
      <c r="K115" s="233"/>
      <c r="L115" s="237"/>
      <c r="M115" s="238"/>
      <c r="N115" s="239"/>
      <c r="O115" s="239"/>
      <c r="P115" s="239"/>
      <c r="Q115" s="239"/>
      <c r="R115" s="239"/>
      <c r="S115" s="239"/>
      <c r="T115" s="239"/>
      <c r="U115" s="240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1" t="s">
        <v>144</v>
      </c>
      <c r="AU115" s="241" t="s">
        <v>81</v>
      </c>
      <c r="AV115" s="13" t="s">
        <v>79</v>
      </c>
      <c r="AW115" s="13" t="s">
        <v>34</v>
      </c>
      <c r="AX115" s="13" t="s">
        <v>72</v>
      </c>
      <c r="AY115" s="241" t="s">
        <v>134</v>
      </c>
    </row>
    <row r="116" s="13" customFormat="1">
      <c r="A116" s="13"/>
      <c r="B116" s="232"/>
      <c r="C116" s="233"/>
      <c r="D116" s="227" t="s">
        <v>144</v>
      </c>
      <c r="E116" s="234" t="s">
        <v>19</v>
      </c>
      <c r="F116" s="235" t="s">
        <v>177</v>
      </c>
      <c r="G116" s="233"/>
      <c r="H116" s="234" t="s">
        <v>19</v>
      </c>
      <c r="I116" s="236"/>
      <c r="J116" s="233"/>
      <c r="K116" s="233"/>
      <c r="L116" s="237"/>
      <c r="M116" s="238"/>
      <c r="N116" s="239"/>
      <c r="O116" s="239"/>
      <c r="P116" s="239"/>
      <c r="Q116" s="239"/>
      <c r="R116" s="239"/>
      <c r="S116" s="239"/>
      <c r="T116" s="239"/>
      <c r="U116" s="240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144</v>
      </c>
      <c r="AU116" s="241" t="s">
        <v>81</v>
      </c>
      <c r="AV116" s="13" t="s">
        <v>79</v>
      </c>
      <c r="AW116" s="13" t="s">
        <v>34</v>
      </c>
      <c r="AX116" s="13" t="s">
        <v>72</v>
      </c>
      <c r="AY116" s="241" t="s">
        <v>134</v>
      </c>
    </row>
    <row r="117" s="13" customFormat="1">
      <c r="A117" s="13"/>
      <c r="B117" s="232"/>
      <c r="C117" s="233"/>
      <c r="D117" s="227" t="s">
        <v>144</v>
      </c>
      <c r="E117" s="234" t="s">
        <v>19</v>
      </c>
      <c r="F117" s="235" t="s">
        <v>178</v>
      </c>
      <c r="G117" s="233"/>
      <c r="H117" s="234" t="s">
        <v>19</v>
      </c>
      <c r="I117" s="236"/>
      <c r="J117" s="233"/>
      <c r="K117" s="233"/>
      <c r="L117" s="237"/>
      <c r="M117" s="238"/>
      <c r="N117" s="239"/>
      <c r="O117" s="239"/>
      <c r="P117" s="239"/>
      <c r="Q117" s="239"/>
      <c r="R117" s="239"/>
      <c r="S117" s="239"/>
      <c r="T117" s="239"/>
      <c r="U117" s="240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144</v>
      </c>
      <c r="AU117" s="241" t="s">
        <v>81</v>
      </c>
      <c r="AV117" s="13" t="s">
        <v>79</v>
      </c>
      <c r="AW117" s="13" t="s">
        <v>34</v>
      </c>
      <c r="AX117" s="13" t="s">
        <v>72</v>
      </c>
      <c r="AY117" s="241" t="s">
        <v>134</v>
      </c>
    </row>
    <row r="118" s="13" customFormat="1">
      <c r="A118" s="13"/>
      <c r="B118" s="232"/>
      <c r="C118" s="233"/>
      <c r="D118" s="227" t="s">
        <v>144</v>
      </c>
      <c r="E118" s="234" t="s">
        <v>19</v>
      </c>
      <c r="F118" s="235" t="s">
        <v>179</v>
      </c>
      <c r="G118" s="233"/>
      <c r="H118" s="234" t="s">
        <v>19</v>
      </c>
      <c r="I118" s="236"/>
      <c r="J118" s="233"/>
      <c r="K118" s="233"/>
      <c r="L118" s="237"/>
      <c r="M118" s="238"/>
      <c r="N118" s="239"/>
      <c r="O118" s="239"/>
      <c r="P118" s="239"/>
      <c r="Q118" s="239"/>
      <c r="R118" s="239"/>
      <c r="S118" s="239"/>
      <c r="T118" s="239"/>
      <c r="U118" s="240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144</v>
      </c>
      <c r="AU118" s="241" t="s">
        <v>81</v>
      </c>
      <c r="AV118" s="13" t="s">
        <v>79</v>
      </c>
      <c r="AW118" s="13" t="s">
        <v>34</v>
      </c>
      <c r="AX118" s="13" t="s">
        <v>72</v>
      </c>
      <c r="AY118" s="241" t="s">
        <v>134</v>
      </c>
    </row>
    <row r="119" s="14" customFormat="1">
      <c r="A119" s="14"/>
      <c r="B119" s="242"/>
      <c r="C119" s="243"/>
      <c r="D119" s="227" t="s">
        <v>144</v>
      </c>
      <c r="E119" s="244" t="s">
        <v>19</v>
      </c>
      <c r="F119" s="245" t="s">
        <v>180</v>
      </c>
      <c r="G119" s="243"/>
      <c r="H119" s="246">
        <v>1140</v>
      </c>
      <c r="I119" s="247"/>
      <c r="J119" s="243"/>
      <c r="K119" s="243"/>
      <c r="L119" s="248"/>
      <c r="M119" s="249"/>
      <c r="N119" s="250"/>
      <c r="O119" s="250"/>
      <c r="P119" s="250"/>
      <c r="Q119" s="250"/>
      <c r="R119" s="250"/>
      <c r="S119" s="250"/>
      <c r="T119" s="250"/>
      <c r="U119" s="251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2" t="s">
        <v>144</v>
      </c>
      <c r="AU119" s="252" t="s">
        <v>81</v>
      </c>
      <c r="AV119" s="14" t="s">
        <v>81</v>
      </c>
      <c r="AW119" s="14" t="s">
        <v>34</v>
      </c>
      <c r="AX119" s="14" t="s">
        <v>72</v>
      </c>
      <c r="AY119" s="252" t="s">
        <v>134</v>
      </c>
    </row>
    <row r="120" s="13" customFormat="1">
      <c r="A120" s="13"/>
      <c r="B120" s="232"/>
      <c r="C120" s="233"/>
      <c r="D120" s="227" t="s">
        <v>144</v>
      </c>
      <c r="E120" s="234" t="s">
        <v>19</v>
      </c>
      <c r="F120" s="235" t="s">
        <v>181</v>
      </c>
      <c r="G120" s="233"/>
      <c r="H120" s="234" t="s">
        <v>19</v>
      </c>
      <c r="I120" s="236"/>
      <c r="J120" s="233"/>
      <c r="K120" s="233"/>
      <c r="L120" s="237"/>
      <c r="M120" s="238"/>
      <c r="N120" s="239"/>
      <c r="O120" s="239"/>
      <c r="P120" s="239"/>
      <c r="Q120" s="239"/>
      <c r="R120" s="239"/>
      <c r="S120" s="239"/>
      <c r="T120" s="239"/>
      <c r="U120" s="240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144</v>
      </c>
      <c r="AU120" s="241" t="s">
        <v>81</v>
      </c>
      <c r="AV120" s="13" t="s">
        <v>79</v>
      </c>
      <c r="AW120" s="13" t="s">
        <v>34</v>
      </c>
      <c r="AX120" s="13" t="s">
        <v>72</v>
      </c>
      <c r="AY120" s="241" t="s">
        <v>134</v>
      </c>
    </row>
    <row r="121" s="13" customFormat="1">
      <c r="A121" s="13"/>
      <c r="B121" s="232"/>
      <c r="C121" s="233"/>
      <c r="D121" s="227" t="s">
        <v>144</v>
      </c>
      <c r="E121" s="234" t="s">
        <v>19</v>
      </c>
      <c r="F121" s="235" t="s">
        <v>182</v>
      </c>
      <c r="G121" s="233"/>
      <c r="H121" s="234" t="s">
        <v>19</v>
      </c>
      <c r="I121" s="236"/>
      <c r="J121" s="233"/>
      <c r="K121" s="233"/>
      <c r="L121" s="237"/>
      <c r="M121" s="238"/>
      <c r="N121" s="239"/>
      <c r="O121" s="239"/>
      <c r="P121" s="239"/>
      <c r="Q121" s="239"/>
      <c r="R121" s="239"/>
      <c r="S121" s="239"/>
      <c r="T121" s="239"/>
      <c r="U121" s="240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1" t="s">
        <v>144</v>
      </c>
      <c r="AU121" s="241" t="s">
        <v>81</v>
      </c>
      <c r="AV121" s="13" t="s">
        <v>79</v>
      </c>
      <c r="AW121" s="13" t="s">
        <v>34</v>
      </c>
      <c r="AX121" s="13" t="s">
        <v>72</v>
      </c>
      <c r="AY121" s="241" t="s">
        <v>134</v>
      </c>
    </row>
    <row r="122" s="15" customFormat="1">
      <c r="A122" s="15"/>
      <c r="B122" s="255"/>
      <c r="C122" s="256"/>
      <c r="D122" s="227" t="s">
        <v>144</v>
      </c>
      <c r="E122" s="257" t="s">
        <v>19</v>
      </c>
      <c r="F122" s="258" t="s">
        <v>158</v>
      </c>
      <c r="G122" s="256"/>
      <c r="H122" s="259">
        <v>1140</v>
      </c>
      <c r="I122" s="260"/>
      <c r="J122" s="256"/>
      <c r="K122" s="256"/>
      <c r="L122" s="261"/>
      <c r="M122" s="262"/>
      <c r="N122" s="263"/>
      <c r="O122" s="263"/>
      <c r="P122" s="263"/>
      <c r="Q122" s="263"/>
      <c r="R122" s="263"/>
      <c r="S122" s="263"/>
      <c r="T122" s="263"/>
      <c r="U122" s="264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5" t="s">
        <v>144</v>
      </c>
      <c r="AU122" s="265" t="s">
        <v>81</v>
      </c>
      <c r="AV122" s="15" t="s">
        <v>140</v>
      </c>
      <c r="AW122" s="15" t="s">
        <v>34</v>
      </c>
      <c r="AX122" s="15" t="s">
        <v>79</v>
      </c>
      <c r="AY122" s="265" t="s">
        <v>134</v>
      </c>
    </row>
    <row r="123" s="2" customFormat="1" ht="37.8" customHeight="1">
      <c r="A123" s="39"/>
      <c r="B123" s="40"/>
      <c r="C123" s="214" t="s">
        <v>183</v>
      </c>
      <c r="D123" s="214" t="s">
        <v>136</v>
      </c>
      <c r="E123" s="215" t="s">
        <v>184</v>
      </c>
      <c r="F123" s="216" t="s">
        <v>185</v>
      </c>
      <c r="G123" s="217" t="s">
        <v>169</v>
      </c>
      <c r="H123" s="218">
        <v>1140</v>
      </c>
      <c r="I123" s="219"/>
      <c r="J123" s="220">
        <f>ROUND(I123*H123,2)</f>
        <v>0</v>
      </c>
      <c r="K123" s="216" t="s">
        <v>19</v>
      </c>
      <c r="L123" s="45"/>
      <c r="M123" s="221" t="s">
        <v>19</v>
      </c>
      <c r="N123" s="222" t="s">
        <v>45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3">
        <f>S123*H123</f>
        <v>0</v>
      </c>
      <c r="U123" s="224" t="s">
        <v>19</v>
      </c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140</v>
      </c>
      <c r="AT123" s="225" t="s">
        <v>136</v>
      </c>
      <c r="AU123" s="225" t="s">
        <v>81</v>
      </c>
      <c r="AY123" s="18" t="s">
        <v>134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140</v>
      </c>
      <c r="BK123" s="226">
        <f>ROUND(I123*H123,2)</f>
        <v>0</v>
      </c>
      <c r="BL123" s="18" t="s">
        <v>140</v>
      </c>
      <c r="BM123" s="225" t="s">
        <v>186</v>
      </c>
    </row>
    <row r="124" s="2" customFormat="1">
      <c r="A124" s="39"/>
      <c r="B124" s="40"/>
      <c r="C124" s="41"/>
      <c r="D124" s="227" t="s">
        <v>142</v>
      </c>
      <c r="E124" s="41"/>
      <c r="F124" s="228" t="s">
        <v>187</v>
      </c>
      <c r="G124" s="41"/>
      <c r="H124" s="41"/>
      <c r="I124" s="229"/>
      <c r="J124" s="41"/>
      <c r="K124" s="41"/>
      <c r="L124" s="45"/>
      <c r="M124" s="230"/>
      <c r="N124" s="231"/>
      <c r="O124" s="86"/>
      <c r="P124" s="86"/>
      <c r="Q124" s="86"/>
      <c r="R124" s="86"/>
      <c r="S124" s="86"/>
      <c r="T124" s="86"/>
      <c r="U124" s="87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142</v>
      </c>
      <c r="AU124" s="18" t="s">
        <v>81</v>
      </c>
    </row>
    <row r="125" s="2" customFormat="1">
      <c r="A125" s="39"/>
      <c r="B125" s="40"/>
      <c r="C125" s="41"/>
      <c r="D125" s="227" t="s">
        <v>171</v>
      </c>
      <c r="E125" s="41"/>
      <c r="F125" s="266" t="s">
        <v>188</v>
      </c>
      <c r="G125" s="41"/>
      <c r="H125" s="41"/>
      <c r="I125" s="229"/>
      <c r="J125" s="41"/>
      <c r="K125" s="41"/>
      <c r="L125" s="45"/>
      <c r="M125" s="230"/>
      <c r="N125" s="231"/>
      <c r="O125" s="86"/>
      <c r="P125" s="86"/>
      <c r="Q125" s="86"/>
      <c r="R125" s="86"/>
      <c r="S125" s="86"/>
      <c r="T125" s="86"/>
      <c r="U125" s="87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171</v>
      </c>
      <c r="AU125" s="18" t="s">
        <v>81</v>
      </c>
    </row>
    <row r="126" s="13" customFormat="1">
      <c r="A126" s="13"/>
      <c r="B126" s="232"/>
      <c r="C126" s="233"/>
      <c r="D126" s="227" t="s">
        <v>144</v>
      </c>
      <c r="E126" s="234" t="s">
        <v>19</v>
      </c>
      <c r="F126" s="235" t="s">
        <v>189</v>
      </c>
      <c r="G126" s="233"/>
      <c r="H126" s="234" t="s">
        <v>19</v>
      </c>
      <c r="I126" s="236"/>
      <c r="J126" s="233"/>
      <c r="K126" s="233"/>
      <c r="L126" s="237"/>
      <c r="M126" s="238"/>
      <c r="N126" s="239"/>
      <c r="O126" s="239"/>
      <c r="P126" s="239"/>
      <c r="Q126" s="239"/>
      <c r="R126" s="239"/>
      <c r="S126" s="239"/>
      <c r="T126" s="239"/>
      <c r="U126" s="240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144</v>
      </c>
      <c r="AU126" s="241" t="s">
        <v>81</v>
      </c>
      <c r="AV126" s="13" t="s">
        <v>79</v>
      </c>
      <c r="AW126" s="13" t="s">
        <v>34</v>
      </c>
      <c r="AX126" s="13" t="s">
        <v>72</v>
      </c>
      <c r="AY126" s="241" t="s">
        <v>134</v>
      </c>
    </row>
    <row r="127" s="13" customFormat="1">
      <c r="A127" s="13"/>
      <c r="B127" s="232"/>
      <c r="C127" s="233"/>
      <c r="D127" s="227" t="s">
        <v>144</v>
      </c>
      <c r="E127" s="234" t="s">
        <v>19</v>
      </c>
      <c r="F127" s="235" t="s">
        <v>190</v>
      </c>
      <c r="G127" s="233"/>
      <c r="H127" s="234" t="s">
        <v>19</v>
      </c>
      <c r="I127" s="236"/>
      <c r="J127" s="233"/>
      <c r="K127" s="233"/>
      <c r="L127" s="237"/>
      <c r="M127" s="238"/>
      <c r="N127" s="239"/>
      <c r="O127" s="239"/>
      <c r="P127" s="239"/>
      <c r="Q127" s="239"/>
      <c r="R127" s="239"/>
      <c r="S127" s="239"/>
      <c r="T127" s="239"/>
      <c r="U127" s="240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144</v>
      </c>
      <c r="AU127" s="241" t="s">
        <v>81</v>
      </c>
      <c r="AV127" s="13" t="s">
        <v>79</v>
      </c>
      <c r="AW127" s="13" t="s">
        <v>34</v>
      </c>
      <c r="AX127" s="13" t="s">
        <v>72</v>
      </c>
      <c r="AY127" s="241" t="s">
        <v>134</v>
      </c>
    </row>
    <row r="128" s="14" customFormat="1">
      <c r="A128" s="14"/>
      <c r="B128" s="242"/>
      <c r="C128" s="243"/>
      <c r="D128" s="227" t="s">
        <v>144</v>
      </c>
      <c r="E128" s="244" t="s">
        <v>19</v>
      </c>
      <c r="F128" s="245" t="s">
        <v>180</v>
      </c>
      <c r="G128" s="243"/>
      <c r="H128" s="246">
        <v>1140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0"/>
      <c r="U128" s="251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144</v>
      </c>
      <c r="AU128" s="252" t="s">
        <v>81</v>
      </c>
      <c r="AV128" s="14" t="s">
        <v>81</v>
      </c>
      <c r="AW128" s="14" t="s">
        <v>34</v>
      </c>
      <c r="AX128" s="14" t="s">
        <v>72</v>
      </c>
      <c r="AY128" s="252" t="s">
        <v>134</v>
      </c>
    </row>
    <row r="129" s="15" customFormat="1">
      <c r="A129" s="15"/>
      <c r="B129" s="255"/>
      <c r="C129" s="256"/>
      <c r="D129" s="227" t="s">
        <v>144</v>
      </c>
      <c r="E129" s="257" t="s">
        <v>19</v>
      </c>
      <c r="F129" s="258" t="s">
        <v>158</v>
      </c>
      <c r="G129" s="256"/>
      <c r="H129" s="259">
        <v>1140</v>
      </c>
      <c r="I129" s="260"/>
      <c r="J129" s="256"/>
      <c r="K129" s="256"/>
      <c r="L129" s="261"/>
      <c r="M129" s="262"/>
      <c r="N129" s="263"/>
      <c r="O129" s="263"/>
      <c r="P129" s="263"/>
      <c r="Q129" s="263"/>
      <c r="R129" s="263"/>
      <c r="S129" s="263"/>
      <c r="T129" s="263"/>
      <c r="U129" s="264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5" t="s">
        <v>144</v>
      </c>
      <c r="AU129" s="265" t="s">
        <v>81</v>
      </c>
      <c r="AV129" s="15" t="s">
        <v>140</v>
      </c>
      <c r="AW129" s="15" t="s">
        <v>34</v>
      </c>
      <c r="AX129" s="15" t="s">
        <v>79</v>
      </c>
      <c r="AY129" s="265" t="s">
        <v>134</v>
      </c>
    </row>
    <row r="130" s="2" customFormat="1" ht="24.15" customHeight="1">
      <c r="A130" s="39"/>
      <c r="B130" s="40"/>
      <c r="C130" s="214" t="s">
        <v>191</v>
      </c>
      <c r="D130" s="214" t="s">
        <v>136</v>
      </c>
      <c r="E130" s="215" t="s">
        <v>192</v>
      </c>
      <c r="F130" s="216" t="s">
        <v>193</v>
      </c>
      <c r="G130" s="217" t="s">
        <v>169</v>
      </c>
      <c r="H130" s="218">
        <v>1140</v>
      </c>
      <c r="I130" s="219"/>
      <c r="J130" s="220">
        <f>ROUND(I130*H130,2)</f>
        <v>0</v>
      </c>
      <c r="K130" s="216" t="s">
        <v>19</v>
      </c>
      <c r="L130" s="45"/>
      <c r="M130" s="221" t="s">
        <v>19</v>
      </c>
      <c r="N130" s="222" t="s">
        <v>45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3">
        <f>S130*H130</f>
        <v>0</v>
      </c>
      <c r="U130" s="224" t="s">
        <v>19</v>
      </c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5" t="s">
        <v>140</v>
      </c>
      <c r="AT130" s="225" t="s">
        <v>136</v>
      </c>
      <c r="AU130" s="225" t="s">
        <v>81</v>
      </c>
      <c r="AY130" s="18" t="s">
        <v>134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140</v>
      </c>
      <c r="BK130" s="226">
        <f>ROUND(I130*H130,2)</f>
        <v>0</v>
      </c>
      <c r="BL130" s="18" t="s">
        <v>140</v>
      </c>
      <c r="BM130" s="225" t="s">
        <v>194</v>
      </c>
    </row>
    <row r="131" s="2" customFormat="1">
      <c r="A131" s="39"/>
      <c r="B131" s="40"/>
      <c r="C131" s="41"/>
      <c r="D131" s="227" t="s">
        <v>142</v>
      </c>
      <c r="E131" s="41"/>
      <c r="F131" s="228" t="s">
        <v>193</v>
      </c>
      <c r="G131" s="41"/>
      <c r="H131" s="41"/>
      <c r="I131" s="229"/>
      <c r="J131" s="41"/>
      <c r="K131" s="41"/>
      <c r="L131" s="45"/>
      <c r="M131" s="230"/>
      <c r="N131" s="231"/>
      <c r="O131" s="86"/>
      <c r="P131" s="86"/>
      <c r="Q131" s="86"/>
      <c r="R131" s="86"/>
      <c r="S131" s="86"/>
      <c r="T131" s="86"/>
      <c r="U131" s="87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142</v>
      </c>
      <c r="AU131" s="18" t="s">
        <v>81</v>
      </c>
    </row>
    <row r="132" s="2" customFormat="1">
      <c r="A132" s="39"/>
      <c r="B132" s="40"/>
      <c r="C132" s="41"/>
      <c r="D132" s="227" t="s">
        <v>171</v>
      </c>
      <c r="E132" s="41"/>
      <c r="F132" s="266" t="s">
        <v>195</v>
      </c>
      <c r="G132" s="41"/>
      <c r="H132" s="41"/>
      <c r="I132" s="229"/>
      <c r="J132" s="41"/>
      <c r="K132" s="41"/>
      <c r="L132" s="45"/>
      <c r="M132" s="230"/>
      <c r="N132" s="231"/>
      <c r="O132" s="86"/>
      <c r="P132" s="86"/>
      <c r="Q132" s="86"/>
      <c r="R132" s="86"/>
      <c r="S132" s="86"/>
      <c r="T132" s="86"/>
      <c r="U132" s="87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171</v>
      </c>
      <c r="AU132" s="18" t="s">
        <v>81</v>
      </c>
    </row>
    <row r="133" s="13" customFormat="1">
      <c r="A133" s="13"/>
      <c r="B133" s="232"/>
      <c r="C133" s="233"/>
      <c r="D133" s="227" t="s">
        <v>144</v>
      </c>
      <c r="E133" s="234" t="s">
        <v>19</v>
      </c>
      <c r="F133" s="235" t="s">
        <v>196</v>
      </c>
      <c r="G133" s="233"/>
      <c r="H133" s="234" t="s">
        <v>19</v>
      </c>
      <c r="I133" s="236"/>
      <c r="J133" s="233"/>
      <c r="K133" s="233"/>
      <c r="L133" s="237"/>
      <c r="M133" s="238"/>
      <c r="N133" s="239"/>
      <c r="O133" s="239"/>
      <c r="P133" s="239"/>
      <c r="Q133" s="239"/>
      <c r="R133" s="239"/>
      <c r="S133" s="239"/>
      <c r="T133" s="239"/>
      <c r="U133" s="240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144</v>
      </c>
      <c r="AU133" s="241" t="s">
        <v>81</v>
      </c>
      <c r="AV133" s="13" t="s">
        <v>79</v>
      </c>
      <c r="AW133" s="13" t="s">
        <v>34</v>
      </c>
      <c r="AX133" s="13" t="s">
        <v>72</v>
      </c>
      <c r="AY133" s="241" t="s">
        <v>134</v>
      </c>
    </row>
    <row r="134" s="13" customFormat="1">
      <c r="A134" s="13"/>
      <c r="B134" s="232"/>
      <c r="C134" s="233"/>
      <c r="D134" s="227" t="s">
        <v>144</v>
      </c>
      <c r="E134" s="234" t="s">
        <v>19</v>
      </c>
      <c r="F134" s="235" t="s">
        <v>197</v>
      </c>
      <c r="G134" s="233"/>
      <c r="H134" s="234" t="s">
        <v>19</v>
      </c>
      <c r="I134" s="236"/>
      <c r="J134" s="233"/>
      <c r="K134" s="233"/>
      <c r="L134" s="237"/>
      <c r="M134" s="238"/>
      <c r="N134" s="239"/>
      <c r="O134" s="239"/>
      <c r="P134" s="239"/>
      <c r="Q134" s="239"/>
      <c r="R134" s="239"/>
      <c r="S134" s="239"/>
      <c r="T134" s="239"/>
      <c r="U134" s="240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144</v>
      </c>
      <c r="AU134" s="241" t="s">
        <v>81</v>
      </c>
      <c r="AV134" s="13" t="s">
        <v>79</v>
      </c>
      <c r="AW134" s="13" t="s">
        <v>34</v>
      </c>
      <c r="AX134" s="13" t="s">
        <v>72</v>
      </c>
      <c r="AY134" s="241" t="s">
        <v>134</v>
      </c>
    </row>
    <row r="135" s="14" customFormat="1">
      <c r="A135" s="14"/>
      <c r="B135" s="242"/>
      <c r="C135" s="243"/>
      <c r="D135" s="227" t="s">
        <v>144</v>
      </c>
      <c r="E135" s="244" t="s">
        <v>19</v>
      </c>
      <c r="F135" s="245" t="s">
        <v>180</v>
      </c>
      <c r="G135" s="243"/>
      <c r="H135" s="246">
        <v>1140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0"/>
      <c r="U135" s="251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144</v>
      </c>
      <c r="AU135" s="252" t="s">
        <v>81</v>
      </c>
      <c r="AV135" s="14" t="s">
        <v>81</v>
      </c>
      <c r="AW135" s="14" t="s">
        <v>34</v>
      </c>
      <c r="AX135" s="14" t="s">
        <v>72</v>
      </c>
      <c r="AY135" s="252" t="s">
        <v>134</v>
      </c>
    </row>
    <row r="136" s="13" customFormat="1">
      <c r="A136" s="13"/>
      <c r="B136" s="232"/>
      <c r="C136" s="233"/>
      <c r="D136" s="227" t="s">
        <v>144</v>
      </c>
      <c r="E136" s="234" t="s">
        <v>19</v>
      </c>
      <c r="F136" s="235" t="s">
        <v>198</v>
      </c>
      <c r="G136" s="233"/>
      <c r="H136" s="234" t="s">
        <v>19</v>
      </c>
      <c r="I136" s="236"/>
      <c r="J136" s="233"/>
      <c r="K136" s="233"/>
      <c r="L136" s="237"/>
      <c r="M136" s="238"/>
      <c r="N136" s="239"/>
      <c r="O136" s="239"/>
      <c r="P136" s="239"/>
      <c r="Q136" s="239"/>
      <c r="R136" s="239"/>
      <c r="S136" s="239"/>
      <c r="T136" s="239"/>
      <c r="U136" s="240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144</v>
      </c>
      <c r="AU136" s="241" t="s">
        <v>81</v>
      </c>
      <c r="AV136" s="13" t="s">
        <v>79</v>
      </c>
      <c r="AW136" s="13" t="s">
        <v>34</v>
      </c>
      <c r="AX136" s="13" t="s">
        <v>72</v>
      </c>
      <c r="AY136" s="241" t="s">
        <v>134</v>
      </c>
    </row>
    <row r="137" s="15" customFormat="1">
      <c r="A137" s="15"/>
      <c r="B137" s="255"/>
      <c r="C137" s="256"/>
      <c r="D137" s="227" t="s">
        <v>144</v>
      </c>
      <c r="E137" s="257" t="s">
        <v>19</v>
      </c>
      <c r="F137" s="258" t="s">
        <v>158</v>
      </c>
      <c r="G137" s="256"/>
      <c r="H137" s="259">
        <v>1140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3"/>
      <c r="U137" s="264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5" t="s">
        <v>144</v>
      </c>
      <c r="AU137" s="265" t="s">
        <v>81</v>
      </c>
      <c r="AV137" s="15" t="s">
        <v>140</v>
      </c>
      <c r="AW137" s="15" t="s">
        <v>34</v>
      </c>
      <c r="AX137" s="15" t="s">
        <v>79</v>
      </c>
      <c r="AY137" s="265" t="s">
        <v>134</v>
      </c>
    </row>
    <row r="138" s="12" customFormat="1" ht="22.8" customHeight="1">
      <c r="A138" s="12"/>
      <c r="B138" s="198"/>
      <c r="C138" s="199"/>
      <c r="D138" s="200" t="s">
        <v>71</v>
      </c>
      <c r="E138" s="212" t="s">
        <v>199</v>
      </c>
      <c r="F138" s="212" t="s">
        <v>200</v>
      </c>
      <c r="G138" s="199"/>
      <c r="H138" s="199"/>
      <c r="I138" s="202"/>
      <c r="J138" s="213">
        <f>BK138</f>
        <v>0</v>
      </c>
      <c r="K138" s="199"/>
      <c r="L138" s="204"/>
      <c r="M138" s="205"/>
      <c r="N138" s="206"/>
      <c r="O138" s="206"/>
      <c r="P138" s="207">
        <f>SUM(P139:P145)</f>
        <v>0</v>
      </c>
      <c r="Q138" s="206"/>
      <c r="R138" s="207">
        <f>SUM(R139:R145)</f>
        <v>0</v>
      </c>
      <c r="S138" s="206"/>
      <c r="T138" s="207">
        <f>SUM(T139:T145)</f>
        <v>0</v>
      </c>
      <c r="U138" s="208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9" t="s">
        <v>140</v>
      </c>
      <c r="AT138" s="210" t="s">
        <v>71</v>
      </c>
      <c r="AU138" s="210" t="s">
        <v>79</v>
      </c>
      <c r="AY138" s="209" t="s">
        <v>134</v>
      </c>
      <c r="BK138" s="211">
        <f>SUM(BK139:BK145)</f>
        <v>0</v>
      </c>
    </row>
    <row r="139" s="2" customFormat="1" ht="16.5" customHeight="1">
      <c r="A139" s="39"/>
      <c r="B139" s="40"/>
      <c r="C139" s="214" t="s">
        <v>201</v>
      </c>
      <c r="D139" s="214" t="s">
        <v>136</v>
      </c>
      <c r="E139" s="215" t="s">
        <v>202</v>
      </c>
      <c r="F139" s="216" t="s">
        <v>203</v>
      </c>
      <c r="G139" s="217" t="s">
        <v>169</v>
      </c>
      <c r="H139" s="218">
        <v>-1140</v>
      </c>
      <c r="I139" s="219"/>
      <c r="J139" s="220">
        <f>ROUND(I139*H139,2)</f>
        <v>0</v>
      </c>
      <c r="K139" s="216" t="s">
        <v>19</v>
      </c>
      <c r="L139" s="45"/>
      <c r="M139" s="221" t="s">
        <v>19</v>
      </c>
      <c r="N139" s="222" t="s">
        <v>45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3">
        <f>S139*H139</f>
        <v>0</v>
      </c>
      <c r="U139" s="224" t="s">
        <v>19</v>
      </c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5" t="s">
        <v>140</v>
      </c>
      <c r="AT139" s="225" t="s">
        <v>136</v>
      </c>
      <c r="AU139" s="225" t="s">
        <v>81</v>
      </c>
      <c r="AY139" s="18" t="s">
        <v>134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8" t="s">
        <v>140</v>
      </c>
      <c r="BK139" s="226">
        <f>ROUND(I139*H139,2)</f>
        <v>0</v>
      </c>
      <c r="BL139" s="18" t="s">
        <v>140</v>
      </c>
      <c r="BM139" s="225" t="s">
        <v>204</v>
      </c>
    </row>
    <row r="140" s="2" customFormat="1">
      <c r="A140" s="39"/>
      <c r="B140" s="40"/>
      <c r="C140" s="41"/>
      <c r="D140" s="227" t="s">
        <v>142</v>
      </c>
      <c r="E140" s="41"/>
      <c r="F140" s="228" t="s">
        <v>203</v>
      </c>
      <c r="G140" s="41"/>
      <c r="H140" s="41"/>
      <c r="I140" s="229"/>
      <c r="J140" s="41"/>
      <c r="K140" s="41"/>
      <c r="L140" s="45"/>
      <c r="M140" s="230"/>
      <c r="N140" s="231"/>
      <c r="O140" s="86"/>
      <c r="P140" s="86"/>
      <c r="Q140" s="86"/>
      <c r="R140" s="86"/>
      <c r="S140" s="86"/>
      <c r="T140" s="86"/>
      <c r="U140" s="87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142</v>
      </c>
      <c r="AU140" s="18" t="s">
        <v>81</v>
      </c>
    </row>
    <row r="141" s="2" customFormat="1">
      <c r="A141" s="39"/>
      <c r="B141" s="40"/>
      <c r="C141" s="41"/>
      <c r="D141" s="227" t="s">
        <v>171</v>
      </c>
      <c r="E141" s="41"/>
      <c r="F141" s="266" t="s">
        <v>205</v>
      </c>
      <c r="G141" s="41"/>
      <c r="H141" s="41"/>
      <c r="I141" s="229"/>
      <c r="J141" s="41"/>
      <c r="K141" s="41"/>
      <c r="L141" s="45"/>
      <c r="M141" s="230"/>
      <c r="N141" s="231"/>
      <c r="O141" s="86"/>
      <c r="P141" s="86"/>
      <c r="Q141" s="86"/>
      <c r="R141" s="86"/>
      <c r="S141" s="86"/>
      <c r="T141" s="86"/>
      <c r="U141" s="87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171</v>
      </c>
      <c r="AU141" s="18" t="s">
        <v>81</v>
      </c>
    </row>
    <row r="142" s="13" customFormat="1">
      <c r="A142" s="13"/>
      <c r="B142" s="232"/>
      <c r="C142" s="233"/>
      <c r="D142" s="227" t="s">
        <v>144</v>
      </c>
      <c r="E142" s="234" t="s">
        <v>19</v>
      </c>
      <c r="F142" s="235" t="s">
        <v>206</v>
      </c>
      <c r="G142" s="233"/>
      <c r="H142" s="234" t="s">
        <v>19</v>
      </c>
      <c r="I142" s="236"/>
      <c r="J142" s="233"/>
      <c r="K142" s="233"/>
      <c r="L142" s="237"/>
      <c r="M142" s="238"/>
      <c r="N142" s="239"/>
      <c r="O142" s="239"/>
      <c r="P142" s="239"/>
      <c r="Q142" s="239"/>
      <c r="R142" s="239"/>
      <c r="S142" s="239"/>
      <c r="T142" s="239"/>
      <c r="U142" s="240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144</v>
      </c>
      <c r="AU142" s="241" t="s">
        <v>81</v>
      </c>
      <c r="AV142" s="13" t="s">
        <v>79</v>
      </c>
      <c r="AW142" s="13" t="s">
        <v>34</v>
      </c>
      <c r="AX142" s="13" t="s">
        <v>72</v>
      </c>
      <c r="AY142" s="241" t="s">
        <v>134</v>
      </c>
    </row>
    <row r="143" s="13" customFormat="1">
      <c r="A143" s="13"/>
      <c r="B143" s="232"/>
      <c r="C143" s="233"/>
      <c r="D143" s="227" t="s">
        <v>144</v>
      </c>
      <c r="E143" s="234" t="s">
        <v>19</v>
      </c>
      <c r="F143" s="235" t="s">
        <v>207</v>
      </c>
      <c r="G143" s="233"/>
      <c r="H143" s="234" t="s">
        <v>19</v>
      </c>
      <c r="I143" s="236"/>
      <c r="J143" s="233"/>
      <c r="K143" s="233"/>
      <c r="L143" s="237"/>
      <c r="M143" s="238"/>
      <c r="N143" s="239"/>
      <c r="O143" s="239"/>
      <c r="P143" s="239"/>
      <c r="Q143" s="239"/>
      <c r="R143" s="239"/>
      <c r="S143" s="239"/>
      <c r="T143" s="239"/>
      <c r="U143" s="240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144</v>
      </c>
      <c r="AU143" s="241" t="s">
        <v>81</v>
      </c>
      <c r="AV143" s="13" t="s">
        <v>79</v>
      </c>
      <c r="AW143" s="13" t="s">
        <v>34</v>
      </c>
      <c r="AX143" s="13" t="s">
        <v>72</v>
      </c>
      <c r="AY143" s="241" t="s">
        <v>134</v>
      </c>
    </row>
    <row r="144" s="14" customFormat="1">
      <c r="A144" s="14"/>
      <c r="B144" s="242"/>
      <c r="C144" s="243"/>
      <c r="D144" s="227" t="s">
        <v>144</v>
      </c>
      <c r="E144" s="244" t="s">
        <v>19</v>
      </c>
      <c r="F144" s="245" t="s">
        <v>208</v>
      </c>
      <c r="G144" s="243"/>
      <c r="H144" s="246">
        <v>-1140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0"/>
      <c r="U144" s="251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144</v>
      </c>
      <c r="AU144" s="252" t="s">
        <v>81</v>
      </c>
      <c r="AV144" s="14" t="s">
        <v>81</v>
      </c>
      <c r="AW144" s="14" t="s">
        <v>34</v>
      </c>
      <c r="AX144" s="14" t="s">
        <v>72</v>
      </c>
      <c r="AY144" s="252" t="s">
        <v>134</v>
      </c>
    </row>
    <row r="145" s="15" customFormat="1">
      <c r="A145" s="15"/>
      <c r="B145" s="255"/>
      <c r="C145" s="256"/>
      <c r="D145" s="227" t="s">
        <v>144</v>
      </c>
      <c r="E145" s="257" t="s">
        <v>19</v>
      </c>
      <c r="F145" s="258" t="s">
        <v>158</v>
      </c>
      <c r="G145" s="256"/>
      <c r="H145" s="259">
        <v>-1140</v>
      </c>
      <c r="I145" s="260"/>
      <c r="J145" s="256"/>
      <c r="K145" s="256"/>
      <c r="L145" s="261"/>
      <c r="M145" s="267"/>
      <c r="N145" s="268"/>
      <c r="O145" s="268"/>
      <c r="P145" s="268"/>
      <c r="Q145" s="268"/>
      <c r="R145" s="268"/>
      <c r="S145" s="268"/>
      <c r="T145" s="268"/>
      <c r="U145" s="269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5" t="s">
        <v>144</v>
      </c>
      <c r="AU145" s="265" t="s">
        <v>81</v>
      </c>
      <c r="AV145" s="15" t="s">
        <v>140</v>
      </c>
      <c r="AW145" s="15" t="s">
        <v>34</v>
      </c>
      <c r="AX145" s="15" t="s">
        <v>79</v>
      </c>
      <c r="AY145" s="265" t="s">
        <v>134</v>
      </c>
    </row>
    <row r="146" s="2" customFormat="1" ht="6.96" customHeight="1">
      <c r="A146" s="39"/>
      <c r="B146" s="61"/>
      <c r="C146" s="62"/>
      <c r="D146" s="62"/>
      <c r="E146" s="62"/>
      <c r="F146" s="62"/>
      <c r="G146" s="62"/>
      <c r="H146" s="62"/>
      <c r="I146" s="62"/>
      <c r="J146" s="62"/>
      <c r="K146" s="62"/>
      <c r="L146" s="45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sheetProtection sheet="1" autoFilter="0" formatColumns="0" formatRows="0" objects="1" scenarios="1" spinCount="100000" saltValue="GNXD6DBtBp1tpxh0mGZO2rViVJNWnayuUXWlSXbjwdRXP3J7KxdqIK8vyUtqemoWw3gW0X19D5DHfVVLH1arEg==" hashValue="PhHlYCRGhJRZ87Kwc13ZWDAhQ4gWZrXE5jS4tPinJLr4ra4CO1yadJsCAWb35qKHcF36Rt9DTDMAy1c/xDP66w==" algorithmName="SHA-512" password="CC35"/>
  <autoFilter ref="C87:K14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7" r:id="rId1" display="https://podminky.urs.cz/item/CS_URS_2025_01/181111111"/>
    <hyperlink ref="F105" r:id="rId2" display="https://podminky.urs.cz/item/CS_URS_2025_01/938909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81</v>
      </c>
    </row>
    <row r="4" s="1" customFormat="1" ht="24.96" customHeight="1">
      <c r="B4" s="21"/>
      <c r="D4" s="143" t="s">
        <v>105</v>
      </c>
      <c r="L4" s="21"/>
      <c r="M4" s="144" t="s">
        <v>10</v>
      </c>
      <c r="AT4" s="18" t="s">
        <v>34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26.25" customHeight="1">
      <c r="B7" s="21"/>
      <c r="E7" s="146" t="str">
        <f>'Rekapitulace stavby'!K6</f>
        <v>VD Harcov, VD Fojtka, odstranění nánosů ze štěrkových přehrážek a obnova opevnění</v>
      </c>
      <c r="F7" s="145"/>
      <c r="G7" s="145"/>
      <c r="H7" s="145"/>
      <c r="L7" s="21"/>
    </row>
    <row r="8" s="1" customFormat="1" ht="12" customHeight="1">
      <c r="B8" s="21"/>
      <c r="D8" s="145" t="s">
        <v>106</v>
      </c>
      <c r="L8" s="21"/>
    </row>
    <row r="9" s="2" customFormat="1" ht="23.25" customHeight="1">
      <c r="A9" s="39"/>
      <c r="B9" s="45"/>
      <c r="C9" s="39"/>
      <c r="D9" s="39"/>
      <c r="E9" s="146" t="s">
        <v>107</v>
      </c>
      <c r="F9" s="39"/>
      <c r="G9" s="39"/>
      <c r="H9" s="39"/>
      <c r="I9" s="39"/>
      <c r="J9" s="39"/>
      <c r="K9" s="39"/>
      <c r="L9" s="14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5" t="s">
        <v>108</v>
      </c>
      <c r="E10" s="39"/>
      <c r="F10" s="39"/>
      <c r="G10" s="39"/>
      <c r="H10" s="39"/>
      <c r="I10" s="39"/>
      <c r="J10" s="39"/>
      <c r="K10" s="39"/>
      <c r="L10" s="14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8" t="s">
        <v>209</v>
      </c>
      <c r="F11" s="39"/>
      <c r="G11" s="39"/>
      <c r="H11" s="39"/>
      <c r="I11" s="39"/>
      <c r="J11" s="39"/>
      <c r="K11" s="39"/>
      <c r="L11" s="14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5" t="s">
        <v>18</v>
      </c>
      <c r="E13" s="39"/>
      <c r="F13" s="135" t="s">
        <v>19</v>
      </c>
      <c r="G13" s="39"/>
      <c r="H13" s="39"/>
      <c r="I13" s="145" t="s">
        <v>20</v>
      </c>
      <c r="J13" s="135" t="s">
        <v>19</v>
      </c>
      <c r="K13" s="39"/>
      <c r="L13" s="14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5" t="s">
        <v>21</v>
      </c>
      <c r="E14" s="39"/>
      <c r="F14" s="135" t="s">
        <v>22</v>
      </c>
      <c r="G14" s="39"/>
      <c r="H14" s="39"/>
      <c r="I14" s="145" t="s">
        <v>23</v>
      </c>
      <c r="J14" s="149" t="str">
        <f>'Rekapitulace stavby'!AN8</f>
        <v>13.5.2025</v>
      </c>
      <c r="K14" s="39"/>
      <c r="L14" s="14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25</v>
      </c>
      <c r="E16" s="39"/>
      <c r="F16" s="39"/>
      <c r="G16" s="39"/>
      <c r="H16" s="39"/>
      <c r="I16" s="145" t="s">
        <v>26</v>
      </c>
      <c r="J16" s="135" t="s">
        <v>27</v>
      </c>
      <c r="K16" s="39"/>
      <c r="L16" s="14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5" t="s">
        <v>28</v>
      </c>
      <c r="F17" s="39"/>
      <c r="G17" s="39"/>
      <c r="H17" s="39"/>
      <c r="I17" s="145" t="s">
        <v>29</v>
      </c>
      <c r="J17" s="135" t="s">
        <v>30</v>
      </c>
      <c r="K17" s="39"/>
      <c r="L17" s="14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5" t="s">
        <v>31</v>
      </c>
      <c r="E19" s="39"/>
      <c r="F19" s="39"/>
      <c r="G19" s="39"/>
      <c r="H19" s="39"/>
      <c r="I19" s="145" t="s">
        <v>26</v>
      </c>
      <c r="J19" s="34" t="str">
        <f>'Rekapitulace stavby'!AN13</f>
        <v>Vyplň údaj</v>
      </c>
      <c r="K19" s="39"/>
      <c r="L19" s="14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5"/>
      <c r="G20" s="135"/>
      <c r="H20" s="135"/>
      <c r="I20" s="145" t="s">
        <v>29</v>
      </c>
      <c r="J20" s="34" t="str">
        <f>'Rekapitulace stavby'!AN14</f>
        <v>Vyplň údaj</v>
      </c>
      <c r="K20" s="39"/>
      <c r="L20" s="14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5" t="s">
        <v>33</v>
      </c>
      <c r="E22" s="39"/>
      <c r="F22" s="39"/>
      <c r="G22" s="39"/>
      <c r="H22" s="39"/>
      <c r="I22" s="145" t="s">
        <v>26</v>
      </c>
      <c r="J22" s="135" t="s">
        <v>27</v>
      </c>
      <c r="K22" s="39"/>
      <c r="L22" s="14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5" t="s">
        <v>28</v>
      </c>
      <c r="F23" s="39"/>
      <c r="G23" s="39"/>
      <c r="H23" s="39"/>
      <c r="I23" s="145" t="s">
        <v>29</v>
      </c>
      <c r="J23" s="135" t="s">
        <v>30</v>
      </c>
      <c r="K23" s="39"/>
      <c r="L23" s="14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5" t="s">
        <v>35</v>
      </c>
      <c r="E25" s="39"/>
      <c r="F25" s="39"/>
      <c r="G25" s="39"/>
      <c r="H25" s="39"/>
      <c r="I25" s="145" t="s">
        <v>26</v>
      </c>
      <c r="J25" s="135" t="s">
        <v>27</v>
      </c>
      <c r="K25" s="39"/>
      <c r="L25" s="14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5" t="s">
        <v>110</v>
      </c>
      <c r="F26" s="39"/>
      <c r="G26" s="39"/>
      <c r="H26" s="39"/>
      <c r="I26" s="145" t="s">
        <v>29</v>
      </c>
      <c r="J26" s="135" t="s">
        <v>30</v>
      </c>
      <c r="K26" s="39"/>
      <c r="L26" s="14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7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5" t="s">
        <v>36</v>
      </c>
      <c r="E28" s="39"/>
      <c r="F28" s="39"/>
      <c r="G28" s="39"/>
      <c r="H28" s="39"/>
      <c r="I28" s="39"/>
      <c r="J28" s="39"/>
      <c r="K28" s="39"/>
      <c r="L28" s="14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4"/>
      <c r="E31" s="154"/>
      <c r="F31" s="154"/>
      <c r="G31" s="154"/>
      <c r="H31" s="154"/>
      <c r="I31" s="154"/>
      <c r="J31" s="154"/>
      <c r="K31" s="154"/>
      <c r="L31" s="14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5" t="s">
        <v>38</v>
      </c>
      <c r="E32" s="39"/>
      <c r="F32" s="39"/>
      <c r="G32" s="39"/>
      <c r="H32" s="39"/>
      <c r="I32" s="39"/>
      <c r="J32" s="156">
        <f>ROUND(J92, 2)</f>
        <v>0</v>
      </c>
      <c r="K32" s="39"/>
      <c r="L32" s="14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4"/>
      <c r="E33" s="154"/>
      <c r="F33" s="154"/>
      <c r="G33" s="154"/>
      <c r="H33" s="154"/>
      <c r="I33" s="154"/>
      <c r="J33" s="154"/>
      <c r="K33" s="154"/>
      <c r="L33" s="14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7" t="s">
        <v>40</v>
      </c>
      <c r="G34" s="39"/>
      <c r="H34" s="39"/>
      <c r="I34" s="157" t="s">
        <v>39</v>
      </c>
      <c r="J34" s="157" t="s">
        <v>41</v>
      </c>
      <c r="K34" s="39"/>
      <c r="L34" s="14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8" t="s">
        <v>42</v>
      </c>
      <c r="E35" s="145" t="s">
        <v>43</v>
      </c>
      <c r="F35" s="159">
        <f>ROUND((SUM(BE92:BE194)),  2)</f>
        <v>0</v>
      </c>
      <c r="G35" s="39"/>
      <c r="H35" s="39"/>
      <c r="I35" s="160">
        <v>0.20999999999999999</v>
      </c>
      <c r="J35" s="159">
        <f>ROUND(((SUM(BE92:BE194))*I35),  2)</f>
        <v>0</v>
      </c>
      <c r="K35" s="39"/>
      <c r="L35" s="14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5" t="s">
        <v>44</v>
      </c>
      <c r="F36" s="159">
        <f>ROUND((SUM(BF92:BF194)),  2)</f>
        <v>0</v>
      </c>
      <c r="G36" s="39"/>
      <c r="H36" s="39"/>
      <c r="I36" s="160">
        <v>0.12</v>
      </c>
      <c r="J36" s="159">
        <f>ROUND(((SUM(BF92:BF194))*I36),  2)</f>
        <v>0</v>
      </c>
      <c r="K36" s="39"/>
      <c r="L36" s="14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5" t="s">
        <v>42</v>
      </c>
      <c r="E37" s="145" t="s">
        <v>45</v>
      </c>
      <c r="F37" s="159">
        <f>ROUND((SUM(BG92:BG194)),  2)</f>
        <v>0</v>
      </c>
      <c r="G37" s="39"/>
      <c r="H37" s="39"/>
      <c r="I37" s="160">
        <v>0.20999999999999999</v>
      </c>
      <c r="J37" s="159">
        <f>0</f>
        <v>0</v>
      </c>
      <c r="K37" s="39"/>
      <c r="L37" s="14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46</v>
      </c>
      <c r="F38" s="159">
        <f>ROUND((SUM(BH92:BH194)),  2)</f>
        <v>0</v>
      </c>
      <c r="G38" s="39"/>
      <c r="H38" s="39"/>
      <c r="I38" s="160">
        <v>0.12</v>
      </c>
      <c r="J38" s="159">
        <f>0</f>
        <v>0</v>
      </c>
      <c r="K38" s="39"/>
      <c r="L38" s="14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47</v>
      </c>
      <c r="F39" s="159">
        <f>ROUND((SUM(BI92:BI194)),  2)</f>
        <v>0</v>
      </c>
      <c r="G39" s="39"/>
      <c r="H39" s="39"/>
      <c r="I39" s="160">
        <v>0</v>
      </c>
      <c r="J39" s="159">
        <f>0</f>
        <v>0</v>
      </c>
      <c r="K39" s="39"/>
      <c r="L39" s="14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111</v>
      </c>
      <c r="D47" s="41"/>
      <c r="E47" s="41"/>
      <c r="F47" s="41"/>
      <c r="G47" s="41"/>
      <c r="H47" s="41"/>
      <c r="I47" s="41"/>
      <c r="J47" s="41"/>
      <c r="K47" s="41"/>
      <c r="L47" s="14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26.25" customHeight="1">
      <c r="A50" s="39"/>
      <c r="B50" s="40"/>
      <c r="C50" s="41"/>
      <c r="D50" s="41"/>
      <c r="E50" s="172" t="str">
        <f>E7</f>
        <v>VD Harcov, VD Fojtka, odstranění nánosů ze štěrkových přehrážek a obnova opevnění</v>
      </c>
      <c r="F50" s="33"/>
      <c r="G50" s="33"/>
      <c r="H50" s="33"/>
      <c r="I50" s="41"/>
      <c r="J50" s="41"/>
      <c r="K50" s="41"/>
      <c r="L50" s="14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106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23.25" customHeight="1">
      <c r="A52" s="39"/>
      <c r="B52" s="40"/>
      <c r="C52" s="41"/>
      <c r="D52" s="41"/>
      <c r="E52" s="172" t="s">
        <v>107</v>
      </c>
      <c r="F52" s="41"/>
      <c r="G52" s="41"/>
      <c r="H52" s="41"/>
      <c r="I52" s="41"/>
      <c r="J52" s="41"/>
      <c r="K52" s="41"/>
      <c r="L52" s="14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108</v>
      </c>
      <c r="D53" s="41"/>
      <c r="E53" s="41"/>
      <c r="F53" s="41"/>
      <c r="G53" s="41"/>
      <c r="H53" s="41"/>
      <c r="I53" s="41"/>
      <c r="J53" s="41"/>
      <c r="K53" s="41"/>
      <c r="L53" s="14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1" t="str">
        <f>E11</f>
        <v>SO 02 - Obnova opevnění nátoku</v>
      </c>
      <c r="F54" s="41"/>
      <c r="G54" s="41"/>
      <c r="H54" s="41"/>
      <c r="I54" s="41"/>
      <c r="J54" s="41"/>
      <c r="K54" s="41"/>
      <c r="L54" s="14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4" t="str">
        <f>IF(J14="","",J14)</f>
        <v>13.5.2025</v>
      </c>
      <c r="K56" s="41"/>
      <c r="L56" s="14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Povodí Labe, státní podnik</v>
      </c>
      <c r="G58" s="41"/>
      <c r="H58" s="41"/>
      <c r="I58" s="33" t="s">
        <v>33</v>
      </c>
      <c r="J58" s="37" t="str">
        <f>E23</f>
        <v>Povodí Labe, státní podnik</v>
      </c>
      <c r="K58" s="41"/>
      <c r="L58" s="14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5.6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35</v>
      </c>
      <c r="J59" s="37" t="str">
        <f>E26</f>
        <v>Ing. Petr Kunc, Pla, s.p. - OIČ</v>
      </c>
      <c r="K59" s="41"/>
      <c r="L59" s="14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7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3" t="s">
        <v>112</v>
      </c>
      <c r="D61" s="174"/>
      <c r="E61" s="174"/>
      <c r="F61" s="174"/>
      <c r="G61" s="174"/>
      <c r="H61" s="174"/>
      <c r="I61" s="174"/>
      <c r="J61" s="175" t="s">
        <v>113</v>
      </c>
      <c r="K61" s="174"/>
      <c r="L61" s="147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7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6" t="s">
        <v>70</v>
      </c>
      <c r="D63" s="41"/>
      <c r="E63" s="41"/>
      <c r="F63" s="41"/>
      <c r="G63" s="41"/>
      <c r="H63" s="41"/>
      <c r="I63" s="41"/>
      <c r="J63" s="104">
        <f>J92</f>
        <v>0</v>
      </c>
      <c r="K63" s="41"/>
      <c r="L63" s="147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114</v>
      </c>
    </row>
    <row r="64" hidden="1" s="9" customFormat="1" ht="24.96" customHeight="1">
      <c r="A64" s="9"/>
      <c r="B64" s="177"/>
      <c r="C64" s="178"/>
      <c r="D64" s="179" t="s">
        <v>115</v>
      </c>
      <c r="E64" s="180"/>
      <c r="F64" s="180"/>
      <c r="G64" s="180"/>
      <c r="H64" s="180"/>
      <c r="I64" s="180"/>
      <c r="J64" s="181">
        <f>J93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3"/>
      <c r="C65" s="127"/>
      <c r="D65" s="184" t="s">
        <v>116</v>
      </c>
      <c r="E65" s="185"/>
      <c r="F65" s="185"/>
      <c r="G65" s="185"/>
      <c r="H65" s="185"/>
      <c r="I65" s="185"/>
      <c r="J65" s="186">
        <f>J94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4.88" customHeight="1">
      <c r="A66" s="10"/>
      <c r="B66" s="183"/>
      <c r="C66" s="127"/>
      <c r="D66" s="184" t="s">
        <v>210</v>
      </c>
      <c r="E66" s="185"/>
      <c r="F66" s="185"/>
      <c r="G66" s="185"/>
      <c r="H66" s="185"/>
      <c r="I66" s="185"/>
      <c r="J66" s="186">
        <f>J141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3"/>
      <c r="C67" s="127"/>
      <c r="D67" s="184" t="s">
        <v>211</v>
      </c>
      <c r="E67" s="185"/>
      <c r="F67" s="185"/>
      <c r="G67" s="185"/>
      <c r="H67" s="185"/>
      <c r="I67" s="185"/>
      <c r="J67" s="186">
        <f>J148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3"/>
      <c r="C68" s="127"/>
      <c r="D68" s="184" t="s">
        <v>212</v>
      </c>
      <c r="E68" s="185"/>
      <c r="F68" s="185"/>
      <c r="G68" s="185"/>
      <c r="H68" s="185"/>
      <c r="I68" s="185"/>
      <c r="J68" s="186">
        <f>J156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4.88" customHeight="1">
      <c r="A69" s="10"/>
      <c r="B69" s="183"/>
      <c r="C69" s="127"/>
      <c r="D69" s="184" t="s">
        <v>213</v>
      </c>
      <c r="E69" s="185"/>
      <c r="F69" s="185"/>
      <c r="G69" s="185"/>
      <c r="H69" s="185"/>
      <c r="I69" s="185"/>
      <c r="J69" s="186">
        <f>J171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83"/>
      <c r="C70" s="127"/>
      <c r="D70" s="184" t="s">
        <v>214</v>
      </c>
      <c r="E70" s="185"/>
      <c r="F70" s="185"/>
      <c r="G70" s="185"/>
      <c r="H70" s="185"/>
      <c r="I70" s="185"/>
      <c r="J70" s="186">
        <f>J190</f>
        <v>0</v>
      </c>
      <c r="K70" s="127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7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hidden="1" s="2" customFormat="1" ht="6.96" customHeight="1">
      <c r="A72" s="39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hidden="1"/>
    <row r="74" hidden="1"/>
    <row r="75" hidden="1"/>
    <row r="76" s="2" customFormat="1" ht="6.96" customHeight="1">
      <c r="A76" s="39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118</v>
      </c>
      <c r="D77" s="41"/>
      <c r="E77" s="41"/>
      <c r="F77" s="41"/>
      <c r="G77" s="41"/>
      <c r="H77" s="41"/>
      <c r="I77" s="41"/>
      <c r="J77" s="41"/>
      <c r="K77" s="41"/>
      <c r="L77" s="14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6.25" customHeight="1">
      <c r="A80" s="39"/>
      <c r="B80" s="40"/>
      <c r="C80" s="41"/>
      <c r="D80" s="41"/>
      <c r="E80" s="172" t="str">
        <f>E7</f>
        <v>VD Harcov, VD Fojtka, odstranění nánosů ze štěrkových přehrážek a obnova opevnění</v>
      </c>
      <c r="F80" s="33"/>
      <c r="G80" s="33"/>
      <c r="H80" s="33"/>
      <c r="I80" s="41"/>
      <c r="J80" s="41"/>
      <c r="K80" s="41"/>
      <c r="L80" s="14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106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23.25" customHeight="1">
      <c r="A82" s="39"/>
      <c r="B82" s="40"/>
      <c r="C82" s="41"/>
      <c r="D82" s="41"/>
      <c r="E82" s="172" t="s">
        <v>107</v>
      </c>
      <c r="F82" s="41"/>
      <c r="G82" s="41"/>
      <c r="H82" s="41"/>
      <c r="I82" s="41"/>
      <c r="J82" s="41"/>
      <c r="K82" s="41"/>
      <c r="L82" s="14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108</v>
      </c>
      <c r="D83" s="41"/>
      <c r="E83" s="41"/>
      <c r="F83" s="41"/>
      <c r="G83" s="41"/>
      <c r="H83" s="41"/>
      <c r="I83" s="41"/>
      <c r="J83" s="41"/>
      <c r="K83" s="41"/>
      <c r="L83" s="14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1" t="str">
        <f>E11</f>
        <v>SO 02 - Obnova opevnění nátoku</v>
      </c>
      <c r="F84" s="41"/>
      <c r="G84" s="41"/>
      <c r="H84" s="41"/>
      <c r="I84" s="41"/>
      <c r="J84" s="41"/>
      <c r="K84" s="41"/>
      <c r="L84" s="14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7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F14</f>
        <v xml:space="preserve"> </v>
      </c>
      <c r="G86" s="41"/>
      <c r="H86" s="41"/>
      <c r="I86" s="33" t="s">
        <v>23</v>
      </c>
      <c r="J86" s="74" t="str">
        <f>IF(J14="","",J14)</f>
        <v>13.5.2025</v>
      </c>
      <c r="K86" s="41"/>
      <c r="L86" s="147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7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25.65" customHeight="1">
      <c r="A88" s="39"/>
      <c r="B88" s="40"/>
      <c r="C88" s="33" t="s">
        <v>25</v>
      </c>
      <c r="D88" s="41"/>
      <c r="E88" s="41"/>
      <c r="F88" s="28" t="str">
        <f>E17</f>
        <v>Povodí Labe, státní podnik</v>
      </c>
      <c r="G88" s="41"/>
      <c r="H88" s="41"/>
      <c r="I88" s="33" t="s">
        <v>33</v>
      </c>
      <c r="J88" s="37" t="str">
        <f>E23</f>
        <v>Povodí Labe, státní podnik</v>
      </c>
      <c r="K88" s="41"/>
      <c r="L88" s="147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5.65" customHeight="1">
      <c r="A89" s="39"/>
      <c r="B89" s="40"/>
      <c r="C89" s="33" t="s">
        <v>31</v>
      </c>
      <c r="D89" s="41"/>
      <c r="E89" s="41"/>
      <c r="F89" s="28" t="str">
        <f>IF(E20="","",E20)</f>
        <v>Vyplň údaj</v>
      </c>
      <c r="G89" s="41"/>
      <c r="H89" s="41"/>
      <c r="I89" s="33" t="s">
        <v>35</v>
      </c>
      <c r="J89" s="37" t="str">
        <f>E26</f>
        <v>Ing. Petr Kunc, Pla, s.p. - OIČ</v>
      </c>
      <c r="K89" s="41"/>
      <c r="L89" s="147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7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8"/>
      <c r="B91" s="189"/>
      <c r="C91" s="190" t="s">
        <v>119</v>
      </c>
      <c r="D91" s="191" t="s">
        <v>57</v>
      </c>
      <c r="E91" s="191" t="s">
        <v>53</v>
      </c>
      <c r="F91" s="191" t="s">
        <v>54</v>
      </c>
      <c r="G91" s="191" t="s">
        <v>120</v>
      </c>
      <c r="H91" s="191" t="s">
        <v>121</v>
      </c>
      <c r="I91" s="191" t="s">
        <v>122</v>
      </c>
      <c r="J91" s="191" t="s">
        <v>113</v>
      </c>
      <c r="K91" s="192" t="s">
        <v>123</v>
      </c>
      <c r="L91" s="193"/>
      <c r="M91" s="94" t="s">
        <v>19</v>
      </c>
      <c r="N91" s="95" t="s">
        <v>42</v>
      </c>
      <c r="O91" s="95" t="s">
        <v>124</v>
      </c>
      <c r="P91" s="95" t="s">
        <v>125</v>
      </c>
      <c r="Q91" s="95" t="s">
        <v>126</v>
      </c>
      <c r="R91" s="95" t="s">
        <v>127</v>
      </c>
      <c r="S91" s="95" t="s">
        <v>128</v>
      </c>
      <c r="T91" s="95" t="s">
        <v>129</v>
      </c>
      <c r="U91" s="96" t="s">
        <v>130</v>
      </c>
      <c r="V91" s="188"/>
      <c r="W91" s="188"/>
      <c r="X91" s="188"/>
      <c r="Y91" s="188"/>
      <c r="Z91" s="188"/>
      <c r="AA91" s="188"/>
      <c r="AB91" s="188"/>
      <c r="AC91" s="188"/>
      <c r="AD91" s="188"/>
      <c r="AE91" s="188"/>
    </row>
    <row r="92" s="2" customFormat="1" ht="22.8" customHeight="1">
      <c r="A92" s="39"/>
      <c r="B92" s="40"/>
      <c r="C92" s="101" t="s">
        <v>131</v>
      </c>
      <c r="D92" s="41"/>
      <c r="E92" s="41"/>
      <c r="F92" s="41"/>
      <c r="G92" s="41"/>
      <c r="H92" s="41"/>
      <c r="I92" s="41"/>
      <c r="J92" s="194">
        <f>BK92</f>
        <v>0</v>
      </c>
      <c r="K92" s="41"/>
      <c r="L92" s="45"/>
      <c r="M92" s="97"/>
      <c r="N92" s="195"/>
      <c r="O92" s="98"/>
      <c r="P92" s="196">
        <f>P93</f>
        <v>0</v>
      </c>
      <c r="Q92" s="98"/>
      <c r="R92" s="196">
        <f>R93</f>
        <v>69.888199999999998</v>
      </c>
      <c r="S92" s="98"/>
      <c r="T92" s="196">
        <f>T93</f>
        <v>14.256000000000002</v>
      </c>
      <c r="U92" s="9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71</v>
      </c>
      <c r="AU92" s="18" t="s">
        <v>114</v>
      </c>
      <c r="BK92" s="197">
        <f>BK93</f>
        <v>0</v>
      </c>
    </row>
    <row r="93" s="12" customFormat="1" ht="25.92" customHeight="1">
      <c r="A93" s="12"/>
      <c r="B93" s="198"/>
      <c r="C93" s="199"/>
      <c r="D93" s="200" t="s">
        <v>71</v>
      </c>
      <c r="E93" s="201" t="s">
        <v>132</v>
      </c>
      <c r="F93" s="201" t="s">
        <v>133</v>
      </c>
      <c r="G93" s="199"/>
      <c r="H93" s="199"/>
      <c r="I93" s="202"/>
      <c r="J93" s="203">
        <f>BK93</f>
        <v>0</v>
      </c>
      <c r="K93" s="199"/>
      <c r="L93" s="204"/>
      <c r="M93" s="205"/>
      <c r="N93" s="206"/>
      <c r="O93" s="206"/>
      <c r="P93" s="207">
        <f>P94+P148+P156+P190</f>
        <v>0</v>
      </c>
      <c r="Q93" s="206"/>
      <c r="R93" s="207">
        <f>R94+R148+R156+R190</f>
        <v>69.888199999999998</v>
      </c>
      <c r="S93" s="206"/>
      <c r="T93" s="207">
        <f>T94+T148+T156+T190</f>
        <v>14.256000000000002</v>
      </c>
      <c r="U93" s="208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79</v>
      </c>
      <c r="AT93" s="210" t="s">
        <v>71</v>
      </c>
      <c r="AU93" s="210" t="s">
        <v>72</v>
      </c>
      <c r="AY93" s="209" t="s">
        <v>134</v>
      </c>
      <c r="BK93" s="211">
        <f>BK94+BK148+BK156+BK190</f>
        <v>0</v>
      </c>
    </row>
    <row r="94" s="12" customFormat="1" ht="22.8" customHeight="1">
      <c r="A94" s="12"/>
      <c r="B94" s="198"/>
      <c r="C94" s="199"/>
      <c r="D94" s="200" t="s">
        <v>71</v>
      </c>
      <c r="E94" s="212" t="s">
        <v>79</v>
      </c>
      <c r="F94" s="212" t="s">
        <v>135</v>
      </c>
      <c r="G94" s="199"/>
      <c r="H94" s="199"/>
      <c r="I94" s="202"/>
      <c r="J94" s="213">
        <f>BK94</f>
        <v>0</v>
      </c>
      <c r="K94" s="199"/>
      <c r="L94" s="204"/>
      <c r="M94" s="205"/>
      <c r="N94" s="206"/>
      <c r="O94" s="206"/>
      <c r="P94" s="207">
        <f>P95+SUM(P96:P141)</f>
        <v>0</v>
      </c>
      <c r="Q94" s="206"/>
      <c r="R94" s="207">
        <f>R95+SUM(R96:R141)</f>
        <v>0</v>
      </c>
      <c r="S94" s="206"/>
      <c r="T94" s="207">
        <f>T95+SUM(T96:T141)</f>
        <v>14.256000000000002</v>
      </c>
      <c r="U94" s="208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79</v>
      </c>
      <c r="AT94" s="210" t="s">
        <v>71</v>
      </c>
      <c r="AU94" s="210" t="s">
        <v>79</v>
      </c>
      <c r="AY94" s="209" t="s">
        <v>134</v>
      </c>
      <c r="BK94" s="211">
        <f>BK95+SUM(BK96:BK141)</f>
        <v>0</v>
      </c>
    </row>
    <row r="95" s="2" customFormat="1" ht="24.15" customHeight="1">
      <c r="A95" s="39"/>
      <c r="B95" s="40"/>
      <c r="C95" s="214" t="s">
        <v>79</v>
      </c>
      <c r="D95" s="214" t="s">
        <v>136</v>
      </c>
      <c r="E95" s="215" t="s">
        <v>215</v>
      </c>
      <c r="F95" s="216" t="s">
        <v>216</v>
      </c>
      <c r="G95" s="217" t="s">
        <v>169</v>
      </c>
      <c r="H95" s="218">
        <v>21.039999999999999</v>
      </c>
      <c r="I95" s="219"/>
      <c r="J95" s="220">
        <f>ROUND(I95*H95,2)</f>
        <v>0</v>
      </c>
      <c r="K95" s="216" t="s">
        <v>149</v>
      </c>
      <c r="L95" s="45"/>
      <c r="M95" s="221" t="s">
        <v>19</v>
      </c>
      <c r="N95" s="222" t="s">
        <v>45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3">
        <f>S95*H95</f>
        <v>0</v>
      </c>
      <c r="U95" s="224" t="s">
        <v>19</v>
      </c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5" t="s">
        <v>140</v>
      </c>
      <c r="AT95" s="225" t="s">
        <v>136</v>
      </c>
      <c r="AU95" s="225" t="s">
        <v>81</v>
      </c>
      <c r="AY95" s="18" t="s">
        <v>134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8" t="s">
        <v>140</v>
      </c>
      <c r="BK95" s="226">
        <f>ROUND(I95*H95,2)</f>
        <v>0</v>
      </c>
      <c r="BL95" s="18" t="s">
        <v>140</v>
      </c>
      <c r="BM95" s="225" t="s">
        <v>217</v>
      </c>
    </row>
    <row r="96" s="2" customFormat="1">
      <c r="A96" s="39"/>
      <c r="B96" s="40"/>
      <c r="C96" s="41"/>
      <c r="D96" s="227" t="s">
        <v>142</v>
      </c>
      <c r="E96" s="41"/>
      <c r="F96" s="228" t="s">
        <v>218</v>
      </c>
      <c r="G96" s="41"/>
      <c r="H96" s="41"/>
      <c r="I96" s="229"/>
      <c r="J96" s="41"/>
      <c r="K96" s="41"/>
      <c r="L96" s="45"/>
      <c r="M96" s="230"/>
      <c r="N96" s="231"/>
      <c r="O96" s="86"/>
      <c r="P96" s="86"/>
      <c r="Q96" s="86"/>
      <c r="R96" s="86"/>
      <c r="S96" s="86"/>
      <c r="T96" s="86"/>
      <c r="U96" s="87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142</v>
      </c>
      <c r="AU96" s="18" t="s">
        <v>81</v>
      </c>
    </row>
    <row r="97" s="2" customFormat="1">
      <c r="A97" s="39"/>
      <c r="B97" s="40"/>
      <c r="C97" s="41"/>
      <c r="D97" s="253" t="s">
        <v>152</v>
      </c>
      <c r="E97" s="41"/>
      <c r="F97" s="254" t="s">
        <v>219</v>
      </c>
      <c r="G97" s="41"/>
      <c r="H97" s="41"/>
      <c r="I97" s="229"/>
      <c r="J97" s="41"/>
      <c r="K97" s="41"/>
      <c r="L97" s="45"/>
      <c r="M97" s="230"/>
      <c r="N97" s="231"/>
      <c r="O97" s="86"/>
      <c r="P97" s="86"/>
      <c r="Q97" s="86"/>
      <c r="R97" s="86"/>
      <c r="S97" s="86"/>
      <c r="T97" s="86"/>
      <c r="U97" s="87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152</v>
      </c>
      <c r="AU97" s="18" t="s">
        <v>81</v>
      </c>
    </row>
    <row r="98" s="13" customFormat="1">
      <c r="A98" s="13"/>
      <c r="B98" s="232"/>
      <c r="C98" s="233"/>
      <c r="D98" s="227" t="s">
        <v>144</v>
      </c>
      <c r="E98" s="234" t="s">
        <v>19</v>
      </c>
      <c r="F98" s="235" t="s">
        <v>220</v>
      </c>
      <c r="G98" s="233"/>
      <c r="H98" s="234" t="s">
        <v>19</v>
      </c>
      <c r="I98" s="236"/>
      <c r="J98" s="233"/>
      <c r="K98" s="233"/>
      <c r="L98" s="237"/>
      <c r="M98" s="238"/>
      <c r="N98" s="239"/>
      <c r="O98" s="239"/>
      <c r="P98" s="239"/>
      <c r="Q98" s="239"/>
      <c r="R98" s="239"/>
      <c r="S98" s="239"/>
      <c r="T98" s="239"/>
      <c r="U98" s="240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144</v>
      </c>
      <c r="AU98" s="241" t="s">
        <v>81</v>
      </c>
      <c r="AV98" s="13" t="s">
        <v>79</v>
      </c>
      <c r="AW98" s="13" t="s">
        <v>34</v>
      </c>
      <c r="AX98" s="13" t="s">
        <v>72</v>
      </c>
      <c r="AY98" s="241" t="s">
        <v>134</v>
      </c>
    </row>
    <row r="99" s="13" customFormat="1">
      <c r="A99" s="13"/>
      <c r="B99" s="232"/>
      <c r="C99" s="233"/>
      <c r="D99" s="227" t="s">
        <v>144</v>
      </c>
      <c r="E99" s="234" t="s">
        <v>19</v>
      </c>
      <c r="F99" s="235" t="s">
        <v>221</v>
      </c>
      <c r="G99" s="233"/>
      <c r="H99" s="234" t="s">
        <v>19</v>
      </c>
      <c r="I99" s="236"/>
      <c r="J99" s="233"/>
      <c r="K99" s="233"/>
      <c r="L99" s="237"/>
      <c r="M99" s="238"/>
      <c r="N99" s="239"/>
      <c r="O99" s="239"/>
      <c r="P99" s="239"/>
      <c r="Q99" s="239"/>
      <c r="R99" s="239"/>
      <c r="S99" s="239"/>
      <c r="T99" s="239"/>
      <c r="U99" s="240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144</v>
      </c>
      <c r="AU99" s="241" t="s">
        <v>81</v>
      </c>
      <c r="AV99" s="13" t="s">
        <v>79</v>
      </c>
      <c r="AW99" s="13" t="s">
        <v>34</v>
      </c>
      <c r="AX99" s="13" t="s">
        <v>72</v>
      </c>
      <c r="AY99" s="241" t="s">
        <v>134</v>
      </c>
    </row>
    <row r="100" s="14" customFormat="1">
      <c r="A100" s="14"/>
      <c r="B100" s="242"/>
      <c r="C100" s="243"/>
      <c r="D100" s="227" t="s">
        <v>144</v>
      </c>
      <c r="E100" s="244" t="s">
        <v>19</v>
      </c>
      <c r="F100" s="245" t="s">
        <v>222</v>
      </c>
      <c r="G100" s="243"/>
      <c r="H100" s="246">
        <v>21.039999999999999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0"/>
      <c r="U100" s="251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144</v>
      </c>
      <c r="AU100" s="252" t="s">
        <v>81</v>
      </c>
      <c r="AV100" s="14" t="s">
        <v>81</v>
      </c>
      <c r="AW100" s="14" t="s">
        <v>34</v>
      </c>
      <c r="AX100" s="14" t="s">
        <v>72</v>
      </c>
      <c r="AY100" s="252" t="s">
        <v>134</v>
      </c>
    </row>
    <row r="101" s="15" customFormat="1">
      <c r="A101" s="15"/>
      <c r="B101" s="255"/>
      <c r="C101" s="256"/>
      <c r="D101" s="227" t="s">
        <v>144</v>
      </c>
      <c r="E101" s="257" t="s">
        <v>19</v>
      </c>
      <c r="F101" s="258" t="s">
        <v>158</v>
      </c>
      <c r="G101" s="256"/>
      <c r="H101" s="259">
        <v>21.039999999999999</v>
      </c>
      <c r="I101" s="260"/>
      <c r="J101" s="256"/>
      <c r="K101" s="256"/>
      <c r="L101" s="261"/>
      <c r="M101" s="262"/>
      <c r="N101" s="263"/>
      <c r="O101" s="263"/>
      <c r="P101" s="263"/>
      <c r="Q101" s="263"/>
      <c r="R101" s="263"/>
      <c r="S101" s="263"/>
      <c r="T101" s="263"/>
      <c r="U101" s="264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65" t="s">
        <v>144</v>
      </c>
      <c r="AU101" s="265" t="s">
        <v>81</v>
      </c>
      <c r="AV101" s="15" t="s">
        <v>140</v>
      </c>
      <c r="AW101" s="15" t="s">
        <v>34</v>
      </c>
      <c r="AX101" s="15" t="s">
        <v>79</v>
      </c>
      <c r="AY101" s="265" t="s">
        <v>134</v>
      </c>
    </row>
    <row r="102" s="2" customFormat="1" ht="37.8" customHeight="1">
      <c r="A102" s="39"/>
      <c r="B102" s="40"/>
      <c r="C102" s="214" t="s">
        <v>81</v>
      </c>
      <c r="D102" s="214" t="s">
        <v>136</v>
      </c>
      <c r="E102" s="215" t="s">
        <v>223</v>
      </c>
      <c r="F102" s="216" t="s">
        <v>224</v>
      </c>
      <c r="G102" s="217" t="s">
        <v>169</v>
      </c>
      <c r="H102" s="218">
        <v>16.850000000000001</v>
      </c>
      <c r="I102" s="219"/>
      <c r="J102" s="220">
        <f>ROUND(I102*H102,2)</f>
        <v>0</v>
      </c>
      <c r="K102" s="216" t="s">
        <v>149</v>
      </c>
      <c r="L102" s="45"/>
      <c r="M102" s="221" t="s">
        <v>19</v>
      </c>
      <c r="N102" s="222" t="s">
        <v>45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3">
        <f>S102*H102</f>
        <v>0</v>
      </c>
      <c r="U102" s="224" t="s">
        <v>19</v>
      </c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140</v>
      </c>
      <c r="AT102" s="225" t="s">
        <v>136</v>
      </c>
      <c r="AU102" s="225" t="s">
        <v>81</v>
      </c>
      <c r="AY102" s="18" t="s">
        <v>134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140</v>
      </c>
      <c r="BK102" s="226">
        <f>ROUND(I102*H102,2)</f>
        <v>0</v>
      </c>
      <c r="BL102" s="18" t="s">
        <v>140</v>
      </c>
      <c r="BM102" s="225" t="s">
        <v>225</v>
      </c>
    </row>
    <row r="103" s="2" customFormat="1">
      <c r="A103" s="39"/>
      <c r="B103" s="40"/>
      <c r="C103" s="41"/>
      <c r="D103" s="227" t="s">
        <v>142</v>
      </c>
      <c r="E103" s="41"/>
      <c r="F103" s="228" t="s">
        <v>226</v>
      </c>
      <c r="G103" s="41"/>
      <c r="H103" s="41"/>
      <c r="I103" s="229"/>
      <c r="J103" s="41"/>
      <c r="K103" s="41"/>
      <c r="L103" s="45"/>
      <c r="M103" s="230"/>
      <c r="N103" s="231"/>
      <c r="O103" s="86"/>
      <c r="P103" s="86"/>
      <c r="Q103" s="86"/>
      <c r="R103" s="86"/>
      <c r="S103" s="86"/>
      <c r="T103" s="86"/>
      <c r="U103" s="87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142</v>
      </c>
      <c r="AU103" s="18" t="s">
        <v>81</v>
      </c>
    </row>
    <row r="104" s="2" customFormat="1">
      <c r="A104" s="39"/>
      <c r="B104" s="40"/>
      <c r="C104" s="41"/>
      <c r="D104" s="253" t="s">
        <v>152</v>
      </c>
      <c r="E104" s="41"/>
      <c r="F104" s="254" t="s">
        <v>227</v>
      </c>
      <c r="G104" s="41"/>
      <c r="H104" s="41"/>
      <c r="I104" s="229"/>
      <c r="J104" s="41"/>
      <c r="K104" s="41"/>
      <c r="L104" s="45"/>
      <c r="M104" s="230"/>
      <c r="N104" s="231"/>
      <c r="O104" s="86"/>
      <c r="P104" s="86"/>
      <c r="Q104" s="86"/>
      <c r="R104" s="86"/>
      <c r="S104" s="86"/>
      <c r="T104" s="86"/>
      <c r="U104" s="87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152</v>
      </c>
      <c r="AU104" s="18" t="s">
        <v>81</v>
      </c>
    </row>
    <row r="105" s="13" customFormat="1">
      <c r="A105" s="13"/>
      <c r="B105" s="232"/>
      <c r="C105" s="233"/>
      <c r="D105" s="227" t="s">
        <v>144</v>
      </c>
      <c r="E105" s="234" t="s">
        <v>19</v>
      </c>
      <c r="F105" s="235" t="s">
        <v>220</v>
      </c>
      <c r="G105" s="233"/>
      <c r="H105" s="234" t="s">
        <v>19</v>
      </c>
      <c r="I105" s="236"/>
      <c r="J105" s="233"/>
      <c r="K105" s="233"/>
      <c r="L105" s="237"/>
      <c r="M105" s="238"/>
      <c r="N105" s="239"/>
      <c r="O105" s="239"/>
      <c r="P105" s="239"/>
      <c r="Q105" s="239"/>
      <c r="R105" s="239"/>
      <c r="S105" s="239"/>
      <c r="T105" s="239"/>
      <c r="U105" s="240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144</v>
      </c>
      <c r="AU105" s="241" t="s">
        <v>81</v>
      </c>
      <c r="AV105" s="13" t="s">
        <v>79</v>
      </c>
      <c r="AW105" s="13" t="s">
        <v>34</v>
      </c>
      <c r="AX105" s="13" t="s">
        <v>72</v>
      </c>
      <c r="AY105" s="241" t="s">
        <v>134</v>
      </c>
    </row>
    <row r="106" s="13" customFormat="1">
      <c r="A106" s="13"/>
      <c r="B106" s="232"/>
      <c r="C106" s="233"/>
      <c r="D106" s="227" t="s">
        <v>144</v>
      </c>
      <c r="E106" s="234" t="s">
        <v>19</v>
      </c>
      <c r="F106" s="235" t="s">
        <v>228</v>
      </c>
      <c r="G106" s="233"/>
      <c r="H106" s="234" t="s">
        <v>19</v>
      </c>
      <c r="I106" s="236"/>
      <c r="J106" s="233"/>
      <c r="K106" s="233"/>
      <c r="L106" s="237"/>
      <c r="M106" s="238"/>
      <c r="N106" s="239"/>
      <c r="O106" s="239"/>
      <c r="P106" s="239"/>
      <c r="Q106" s="239"/>
      <c r="R106" s="239"/>
      <c r="S106" s="239"/>
      <c r="T106" s="239"/>
      <c r="U106" s="240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1" t="s">
        <v>144</v>
      </c>
      <c r="AU106" s="241" t="s">
        <v>81</v>
      </c>
      <c r="AV106" s="13" t="s">
        <v>79</v>
      </c>
      <c r="AW106" s="13" t="s">
        <v>34</v>
      </c>
      <c r="AX106" s="13" t="s">
        <v>72</v>
      </c>
      <c r="AY106" s="241" t="s">
        <v>134</v>
      </c>
    </row>
    <row r="107" s="14" customFormat="1">
      <c r="A107" s="14"/>
      <c r="B107" s="242"/>
      <c r="C107" s="243"/>
      <c r="D107" s="227" t="s">
        <v>144</v>
      </c>
      <c r="E107" s="244" t="s">
        <v>19</v>
      </c>
      <c r="F107" s="245" t="s">
        <v>222</v>
      </c>
      <c r="G107" s="243"/>
      <c r="H107" s="246">
        <v>21.039999999999999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0"/>
      <c r="U107" s="251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144</v>
      </c>
      <c r="AU107" s="252" t="s">
        <v>81</v>
      </c>
      <c r="AV107" s="14" t="s">
        <v>81</v>
      </c>
      <c r="AW107" s="14" t="s">
        <v>34</v>
      </c>
      <c r="AX107" s="14" t="s">
        <v>72</v>
      </c>
      <c r="AY107" s="252" t="s">
        <v>134</v>
      </c>
    </row>
    <row r="108" s="13" customFormat="1">
      <c r="A108" s="13"/>
      <c r="B108" s="232"/>
      <c r="C108" s="233"/>
      <c r="D108" s="227" t="s">
        <v>144</v>
      </c>
      <c r="E108" s="234" t="s">
        <v>19</v>
      </c>
      <c r="F108" s="235" t="s">
        <v>229</v>
      </c>
      <c r="G108" s="233"/>
      <c r="H108" s="234" t="s">
        <v>19</v>
      </c>
      <c r="I108" s="236"/>
      <c r="J108" s="233"/>
      <c r="K108" s="233"/>
      <c r="L108" s="237"/>
      <c r="M108" s="238"/>
      <c r="N108" s="239"/>
      <c r="O108" s="239"/>
      <c r="P108" s="239"/>
      <c r="Q108" s="239"/>
      <c r="R108" s="239"/>
      <c r="S108" s="239"/>
      <c r="T108" s="239"/>
      <c r="U108" s="240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1" t="s">
        <v>144</v>
      </c>
      <c r="AU108" s="241" t="s">
        <v>81</v>
      </c>
      <c r="AV108" s="13" t="s">
        <v>79</v>
      </c>
      <c r="AW108" s="13" t="s">
        <v>34</v>
      </c>
      <c r="AX108" s="13" t="s">
        <v>72</v>
      </c>
      <c r="AY108" s="241" t="s">
        <v>134</v>
      </c>
    </row>
    <row r="109" s="14" customFormat="1">
      <c r="A109" s="14"/>
      <c r="B109" s="242"/>
      <c r="C109" s="243"/>
      <c r="D109" s="227" t="s">
        <v>144</v>
      </c>
      <c r="E109" s="244" t="s">
        <v>19</v>
      </c>
      <c r="F109" s="245" t="s">
        <v>230</v>
      </c>
      <c r="G109" s="243"/>
      <c r="H109" s="246">
        <v>-2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0"/>
      <c r="U109" s="251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2" t="s">
        <v>144</v>
      </c>
      <c r="AU109" s="252" t="s">
        <v>81</v>
      </c>
      <c r="AV109" s="14" t="s">
        <v>81</v>
      </c>
      <c r="AW109" s="14" t="s">
        <v>34</v>
      </c>
      <c r="AX109" s="14" t="s">
        <v>72</v>
      </c>
      <c r="AY109" s="252" t="s">
        <v>134</v>
      </c>
    </row>
    <row r="110" s="13" customFormat="1">
      <c r="A110" s="13"/>
      <c r="B110" s="232"/>
      <c r="C110" s="233"/>
      <c r="D110" s="227" t="s">
        <v>144</v>
      </c>
      <c r="E110" s="234" t="s">
        <v>19</v>
      </c>
      <c r="F110" s="235" t="s">
        <v>231</v>
      </c>
      <c r="G110" s="233"/>
      <c r="H110" s="234" t="s">
        <v>19</v>
      </c>
      <c r="I110" s="236"/>
      <c r="J110" s="233"/>
      <c r="K110" s="233"/>
      <c r="L110" s="237"/>
      <c r="M110" s="238"/>
      <c r="N110" s="239"/>
      <c r="O110" s="239"/>
      <c r="P110" s="239"/>
      <c r="Q110" s="239"/>
      <c r="R110" s="239"/>
      <c r="S110" s="239"/>
      <c r="T110" s="239"/>
      <c r="U110" s="240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144</v>
      </c>
      <c r="AU110" s="241" t="s">
        <v>81</v>
      </c>
      <c r="AV110" s="13" t="s">
        <v>79</v>
      </c>
      <c r="AW110" s="13" t="s">
        <v>34</v>
      </c>
      <c r="AX110" s="13" t="s">
        <v>72</v>
      </c>
      <c r="AY110" s="241" t="s">
        <v>134</v>
      </c>
    </row>
    <row r="111" s="14" customFormat="1">
      <c r="A111" s="14"/>
      <c r="B111" s="242"/>
      <c r="C111" s="243"/>
      <c r="D111" s="227" t="s">
        <v>144</v>
      </c>
      <c r="E111" s="244" t="s">
        <v>19</v>
      </c>
      <c r="F111" s="245" t="s">
        <v>232</v>
      </c>
      <c r="G111" s="243"/>
      <c r="H111" s="246">
        <v>-2.1899999999999999</v>
      </c>
      <c r="I111" s="247"/>
      <c r="J111" s="243"/>
      <c r="K111" s="243"/>
      <c r="L111" s="248"/>
      <c r="M111" s="249"/>
      <c r="N111" s="250"/>
      <c r="O111" s="250"/>
      <c r="P111" s="250"/>
      <c r="Q111" s="250"/>
      <c r="R111" s="250"/>
      <c r="S111" s="250"/>
      <c r="T111" s="250"/>
      <c r="U111" s="251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2" t="s">
        <v>144</v>
      </c>
      <c r="AU111" s="252" t="s">
        <v>81</v>
      </c>
      <c r="AV111" s="14" t="s">
        <v>81</v>
      </c>
      <c r="AW111" s="14" t="s">
        <v>34</v>
      </c>
      <c r="AX111" s="14" t="s">
        <v>72</v>
      </c>
      <c r="AY111" s="252" t="s">
        <v>134</v>
      </c>
    </row>
    <row r="112" s="15" customFormat="1">
      <c r="A112" s="15"/>
      <c r="B112" s="255"/>
      <c r="C112" s="256"/>
      <c r="D112" s="227" t="s">
        <v>144</v>
      </c>
      <c r="E112" s="257" t="s">
        <v>19</v>
      </c>
      <c r="F112" s="258" t="s">
        <v>158</v>
      </c>
      <c r="G112" s="256"/>
      <c r="H112" s="259">
        <v>16.850000000000001</v>
      </c>
      <c r="I112" s="260"/>
      <c r="J112" s="256"/>
      <c r="K112" s="256"/>
      <c r="L112" s="261"/>
      <c r="M112" s="262"/>
      <c r="N112" s="263"/>
      <c r="O112" s="263"/>
      <c r="P112" s="263"/>
      <c r="Q112" s="263"/>
      <c r="R112" s="263"/>
      <c r="S112" s="263"/>
      <c r="T112" s="263"/>
      <c r="U112" s="264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5" t="s">
        <v>144</v>
      </c>
      <c r="AU112" s="265" t="s">
        <v>81</v>
      </c>
      <c r="AV112" s="15" t="s">
        <v>140</v>
      </c>
      <c r="AW112" s="15" t="s">
        <v>34</v>
      </c>
      <c r="AX112" s="15" t="s">
        <v>79</v>
      </c>
      <c r="AY112" s="265" t="s">
        <v>134</v>
      </c>
    </row>
    <row r="113" s="2" customFormat="1" ht="24.15" customHeight="1">
      <c r="A113" s="39"/>
      <c r="B113" s="40"/>
      <c r="C113" s="214" t="s">
        <v>97</v>
      </c>
      <c r="D113" s="214" t="s">
        <v>136</v>
      </c>
      <c r="E113" s="215" t="s">
        <v>233</v>
      </c>
      <c r="F113" s="216" t="s">
        <v>234</v>
      </c>
      <c r="G113" s="217" t="s">
        <v>169</v>
      </c>
      <c r="H113" s="218">
        <v>16.850000000000001</v>
      </c>
      <c r="I113" s="219"/>
      <c r="J113" s="220">
        <f>ROUND(I113*H113,2)</f>
        <v>0</v>
      </c>
      <c r="K113" s="216" t="s">
        <v>149</v>
      </c>
      <c r="L113" s="45"/>
      <c r="M113" s="221" t="s">
        <v>19</v>
      </c>
      <c r="N113" s="222" t="s">
        <v>45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3">
        <f>S113*H113</f>
        <v>0</v>
      </c>
      <c r="U113" s="224" t="s">
        <v>19</v>
      </c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5" t="s">
        <v>140</v>
      </c>
      <c r="AT113" s="225" t="s">
        <v>136</v>
      </c>
      <c r="AU113" s="225" t="s">
        <v>81</v>
      </c>
      <c r="AY113" s="18" t="s">
        <v>134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140</v>
      </c>
      <c r="BK113" s="226">
        <f>ROUND(I113*H113,2)</f>
        <v>0</v>
      </c>
      <c r="BL113" s="18" t="s">
        <v>140</v>
      </c>
      <c r="BM113" s="225" t="s">
        <v>235</v>
      </c>
    </row>
    <row r="114" s="2" customFormat="1">
      <c r="A114" s="39"/>
      <c r="B114" s="40"/>
      <c r="C114" s="41"/>
      <c r="D114" s="227" t="s">
        <v>142</v>
      </c>
      <c r="E114" s="41"/>
      <c r="F114" s="228" t="s">
        <v>236</v>
      </c>
      <c r="G114" s="41"/>
      <c r="H114" s="41"/>
      <c r="I114" s="229"/>
      <c r="J114" s="41"/>
      <c r="K114" s="41"/>
      <c r="L114" s="45"/>
      <c r="M114" s="230"/>
      <c r="N114" s="231"/>
      <c r="O114" s="86"/>
      <c r="P114" s="86"/>
      <c r="Q114" s="86"/>
      <c r="R114" s="86"/>
      <c r="S114" s="86"/>
      <c r="T114" s="86"/>
      <c r="U114" s="87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142</v>
      </c>
      <c r="AU114" s="18" t="s">
        <v>81</v>
      </c>
    </row>
    <row r="115" s="2" customFormat="1">
      <c r="A115" s="39"/>
      <c r="B115" s="40"/>
      <c r="C115" s="41"/>
      <c r="D115" s="253" t="s">
        <v>152</v>
      </c>
      <c r="E115" s="41"/>
      <c r="F115" s="254" t="s">
        <v>237</v>
      </c>
      <c r="G115" s="41"/>
      <c r="H115" s="41"/>
      <c r="I115" s="229"/>
      <c r="J115" s="41"/>
      <c r="K115" s="41"/>
      <c r="L115" s="45"/>
      <c r="M115" s="230"/>
      <c r="N115" s="231"/>
      <c r="O115" s="86"/>
      <c r="P115" s="86"/>
      <c r="Q115" s="86"/>
      <c r="R115" s="86"/>
      <c r="S115" s="86"/>
      <c r="T115" s="86"/>
      <c r="U115" s="87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152</v>
      </c>
      <c r="AU115" s="18" t="s">
        <v>81</v>
      </c>
    </row>
    <row r="116" s="13" customFormat="1">
      <c r="A116" s="13"/>
      <c r="B116" s="232"/>
      <c r="C116" s="233"/>
      <c r="D116" s="227" t="s">
        <v>144</v>
      </c>
      <c r="E116" s="234" t="s">
        <v>19</v>
      </c>
      <c r="F116" s="235" t="s">
        <v>220</v>
      </c>
      <c r="G116" s="233"/>
      <c r="H116" s="234" t="s">
        <v>19</v>
      </c>
      <c r="I116" s="236"/>
      <c r="J116" s="233"/>
      <c r="K116" s="233"/>
      <c r="L116" s="237"/>
      <c r="M116" s="238"/>
      <c r="N116" s="239"/>
      <c r="O116" s="239"/>
      <c r="P116" s="239"/>
      <c r="Q116" s="239"/>
      <c r="R116" s="239"/>
      <c r="S116" s="239"/>
      <c r="T116" s="239"/>
      <c r="U116" s="240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144</v>
      </c>
      <c r="AU116" s="241" t="s">
        <v>81</v>
      </c>
      <c r="AV116" s="13" t="s">
        <v>79</v>
      </c>
      <c r="AW116" s="13" t="s">
        <v>34</v>
      </c>
      <c r="AX116" s="13" t="s">
        <v>72</v>
      </c>
      <c r="AY116" s="241" t="s">
        <v>134</v>
      </c>
    </row>
    <row r="117" s="13" customFormat="1">
      <c r="A117" s="13"/>
      <c r="B117" s="232"/>
      <c r="C117" s="233"/>
      <c r="D117" s="227" t="s">
        <v>144</v>
      </c>
      <c r="E117" s="234" t="s">
        <v>19</v>
      </c>
      <c r="F117" s="235" t="s">
        <v>238</v>
      </c>
      <c r="G117" s="233"/>
      <c r="H117" s="234" t="s">
        <v>19</v>
      </c>
      <c r="I117" s="236"/>
      <c r="J117" s="233"/>
      <c r="K117" s="233"/>
      <c r="L117" s="237"/>
      <c r="M117" s="238"/>
      <c r="N117" s="239"/>
      <c r="O117" s="239"/>
      <c r="P117" s="239"/>
      <c r="Q117" s="239"/>
      <c r="R117" s="239"/>
      <c r="S117" s="239"/>
      <c r="T117" s="239"/>
      <c r="U117" s="240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144</v>
      </c>
      <c r="AU117" s="241" t="s">
        <v>81</v>
      </c>
      <c r="AV117" s="13" t="s">
        <v>79</v>
      </c>
      <c r="AW117" s="13" t="s">
        <v>34</v>
      </c>
      <c r="AX117" s="13" t="s">
        <v>72</v>
      </c>
      <c r="AY117" s="241" t="s">
        <v>134</v>
      </c>
    </row>
    <row r="118" s="14" customFormat="1">
      <c r="A118" s="14"/>
      <c r="B118" s="242"/>
      <c r="C118" s="243"/>
      <c r="D118" s="227" t="s">
        <v>144</v>
      </c>
      <c r="E118" s="244" t="s">
        <v>19</v>
      </c>
      <c r="F118" s="245" t="s">
        <v>222</v>
      </c>
      <c r="G118" s="243"/>
      <c r="H118" s="246">
        <v>21.039999999999999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0"/>
      <c r="U118" s="251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144</v>
      </c>
      <c r="AU118" s="252" t="s">
        <v>81</v>
      </c>
      <c r="AV118" s="14" t="s">
        <v>81</v>
      </c>
      <c r="AW118" s="14" t="s">
        <v>34</v>
      </c>
      <c r="AX118" s="14" t="s">
        <v>72</v>
      </c>
      <c r="AY118" s="252" t="s">
        <v>134</v>
      </c>
    </row>
    <row r="119" s="13" customFormat="1">
      <c r="A119" s="13"/>
      <c r="B119" s="232"/>
      <c r="C119" s="233"/>
      <c r="D119" s="227" t="s">
        <v>144</v>
      </c>
      <c r="E119" s="234" t="s">
        <v>19</v>
      </c>
      <c r="F119" s="235" t="s">
        <v>229</v>
      </c>
      <c r="G119" s="233"/>
      <c r="H119" s="234" t="s">
        <v>19</v>
      </c>
      <c r="I119" s="236"/>
      <c r="J119" s="233"/>
      <c r="K119" s="233"/>
      <c r="L119" s="237"/>
      <c r="M119" s="238"/>
      <c r="N119" s="239"/>
      <c r="O119" s="239"/>
      <c r="P119" s="239"/>
      <c r="Q119" s="239"/>
      <c r="R119" s="239"/>
      <c r="S119" s="239"/>
      <c r="T119" s="239"/>
      <c r="U119" s="240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1" t="s">
        <v>144</v>
      </c>
      <c r="AU119" s="241" t="s">
        <v>81</v>
      </c>
      <c r="AV119" s="13" t="s">
        <v>79</v>
      </c>
      <c r="AW119" s="13" t="s">
        <v>34</v>
      </c>
      <c r="AX119" s="13" t="s">
        <v>72</v>
      </c>
      <c r="AY119" s="241" t="s">
        <v>134</v>
      </c>
    </row>
    <row r="120" s="14" customFormat="1">
      <c r="A120" s="14"/>
      <c r="B120" s="242"/>
      <c r="C120" s="243"/>
      <c r="D120" s="227" t="s">
        <v>144</v>
      </c>
      <c r="E120" s="244" t="s">
        <v>19</v>
      </c>
      <c r="F120" s="245" t="s">
        <v>230</v>
      </c>
      <c r="G120" s="243"/>
      <c r="H120" s="246">
        <v>-2</v>
      </c>
      <c r="I120" s="247"/>
      <c r="J120" s="243"/>
      <c r="K120" s="243"/>
      <c r="L120" s="248"/>
      <c r="M120" s="249"/>
      <c r="N120" s="250"/>
      <c r="O120" s="250"/>
      <c r="P120" s="250"/>
      <c r="Q120" s="250"/>
      <c r="R120" s="250"/>
      <c r="S120" s="250"/>
      <c r="T120" s="250"/>
      <c r="U120" s="251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144</v>
      </c>
      <c r="AU120" s="252" t="s">
        <v>81</v>
      </c>
      <c r="AV120" s="14" t="s">
        <v>81</v>
      </c>
      <c r="AW120" s="14" t="s">
        <v>34</v>
      </c>
      <c r="AX120" s="14" t="s">
        <v>72</v>
      </c>
      <c r="AY120" s="252" t="s">
        <v>134</v>
      </c>
    </row>
    <row r="121" s="13" customFormat="1">
      <c r="A121" s="13"/>
      <c r="B121" s="232"/>
      <c r="C121" s="233"/>
      <c r="D121" s="227" t="s">
        <v>144</v>
      </c>
      <c r="E121" s="234" t="s">
        <v>19</v>
      </c>
      <c r="F121" s="235" t="s">
        <v>231</v>
      </c>
      <c r="G121" s="233"/>
      <c r="H121" s="234" t="s">
        <v>19</v>
      </c>
      <c r="I121" s="236"/>
      <c r="J121" s="233"/>
      <c r="K121" s="233"/>
      <c r="L121" s="237"/>
      <c r="M121" s="238"/>
      <c r="N121" s="239"/>
      <c r="O121" s="239"/>
      <c r="P121" s="239"/>
      <c r="Q121" s="239"/>
      <c r="R121" s="239"/>
      <c r="S121" s="239"/>
      <c r="T121" s="239"/>
      <c r="U121" s="240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1" t="s">
        <v>144</v>
      </c>
      <c r="AU121" s="241" t="s">
        <v>81</v>
      </c>
      <c r="AV121" s="13" t="s">
        <v>79</v>
      </c>
      <c r="AW121" s="13" t="s">
        <v>34</v>
      </c>
      <c r="AX121" s="13" t="s">
        <v>72</v>
      </c>
      <c r="AY121" s="241" t="s">
        <v>134</v>
      </c>
    </row>
    <row r="122" s="14" customFormat="1">
      <c r="A122" s="14"/>
      <c r="B122" s="242"/>
      <c r="C122" s="243"/>
      <c r="D122" s="227" t="s">
        <v>144</v>
      </c>
      <c r="E122" s="244" t="s">
        <v>19</v>
      </c>
      <c r="F122" s="245" t="s">
        <v>232</v>
      </c>
      <c r="G122" s="243"/>
      <c r="H122" s="246">
        <v>-2.1899999999999999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0"/>
      <c r="U122" s="251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144</v>
      </c>
      <c r="AU122" s="252" t="s">
        <v>81</v>
      </c>
      <c r="AV122" s="14" t="s">
        <v>81</v>
      </c>
      <c r="AW122" s="14" t="s">
        <v>34</v>
      </c>
      <c r="AX122" s="14" t="s">
        <v>72</v>
      </c>
      <c r="AY122" s="252" t="s">
        <v>134</v>
      </c>
    </row>
    <row r="123" s="15" customFormat="1">
      <c r="A123" s="15"/>
      <c r="B123" s="255"/>
      <c r="C123" s="256"/>
      <c r="D123" s="227" t="s">
        <v>144</v>
      </c>
      <c r="E123" s="257" t="s">
        <v>19</v>
      </c>
      <c r="F123" s="258" t="s">
        <v>158</v>
      </c>
      <c r="G123" s="256"/>
      <c r="H123" s="259">
        <v>16.850000000000001</v>
      </c>
      <c r="I123" s="260"/>
      <c r="J123" s="256"/>
      <c r="K123" s="256"/>
      <c r="L123" s="261"/>
      <c r="M123" s="262"/>
      <c r="N123" s="263"/>
      <c r="O123" s="263"/>
      <c r="P123" s="263"/>
      <c r="Q123" s="263"/>
      <c r="R123" s="263"/>
      <c r="S123" s="263"/>
      <c r="T123" s="263"/>
      <c r="U123" s="264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5" t="s">
        <v>144</v>
      </c>
      <c r="AU123" s="265" t="s">
        <v>81</v>
      </c>
      <c r="AV123" s="15" t="s">
        <v>140</v>
      </c>
      <c r="AW123" s="15" t="s">
        <v>34</v>
      </c>
      <c r="AX123" s="15" t="s">
        <v>79</v>
      </c>
      <c r="AY123" s="265" t="s">
        <v>134</v>
      </c>
    </row>
    <row r="124" s="2" customFormat="1" ht="49.05" customHeight="1">
      <c r="A124" s="39"/>
      <c r="B124" s="40"/>
      <c r="C124" s="214" t="s">
        <v>140</v>
      </c>
      <c r="D124" s="214" t="s">
        <v>136</v>
      </c>
      <c r="E124" s="215" t="s">
        <v>239</v>
      </c>
      <c r="F124" s="216" t="s">
        <v>240</v>
      </c>
      <c r="G124" s="217" t="s">
        <v>241</v>
      </c>
      <c r="H124" s="218">
        <v>30.329999999999998</v>
      </c>
      <c r="I124" s="219"/>
      <c r="J124" s="220">
        <f>ROUND(I124*H124,2)</f>
        <v>0</v>
      </c>
      <c r="K124" s="216" t="s">
        <v>19</v>
      </c>
      <c r="L124" s="45"/>
      <c r="M124" s="221" t="s">
        <v>19</v>
      </c>
      <c r="N124" s="222" t="s">
        <v>45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3">
        <f>S124*H124</f>
        <v>0</v>
      </c>
      <c r="U124" s="224" t="s">
        <v>19</v>
      </c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5" t="s">
        <v>140</v>
      </c>
      <c r="AT124" s="225" t="s">
        <v>136</v>
      </c>
      <c r="AU124" s="225" t="s">
        <v>81</v>
      </c>
      <c r="AY124" s="18" t="s">
        <v>134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8" t="s">
        <v>140</v>
      </c>
      <c r="BK124" s="226">
        <f>ROUND(I124*H124,2)</f>
        <v>0</v>
      </c>
      <c r="BL124" s="18" t="s">
        <v>140</v>
      </c>
      <c r="BM124" s="225" t="s">
        <v>242</v>
      </c>
    </row>
    <row r="125" s="2" customFormat="1">
      <c r="A125" s="39"/>
      <c r="B125" s="40"/>
      <c r="C125" s="41"/>
      <c r="D125" s="227" t="s">
        <v>142</v>
      </c>
      <c r="E125" s="41"/>
      <c r="F125" s="228" t="s">
        <v>240</v>
      </c>
      <c r="G125" s="41"/>
      <c r="H125" s="41"/>
      <c r="I125" s="229"/>
      <c r="J125" s="41"/>
      <c r="K125" s="41"/>
      <c r="L125" s="45"/>
      <c r="M125" s="230"/>
      <c r="N125" s="231"/>
      <c r="O125" s="86"/>
      <c r="P125" s="86"/>
      <c r="Q125" s="86"/>
      <c r="R125" s="86"/>
      <c r="S125" s="86"/>
      <c r="T125" s="86"/>
      <c r="U125" s="87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142</v>
      </c>
      <c r="AU125" s="18" t="s">
        <v>81</v>
      </c>
    </row>
    <row r="126" s="13" customFormat="1">
      <c r="A126" s="13"/>
      <c r="B126" s="232"/>
      <c r="C126" s="233"/>
      <c r="D126" s="227" t="s">
        <v>144</v>
      </c>
      <c r="E126" s="234" t="s">
        <v>19</v>
      </c>
      <c r="F126" s="235" t="s">
        <v>243</v>
      </c>
      <c r="G126" s="233"/>
      <c r="H126" s="234" t="s">
        <v>19</v>
      </c>
      <c r="I126" s="236"/>
      <c r="J126" s="233"/>
      <c r="K126" s="233"/>
      <c r="L126" s="237"/>
      <c r="M126" s="238"/>
      <c r="N126" s="239"/>
      <c r="O126" s="239"/>
      <c r="P126" s="239"/>
      <c r="Q126" s="239"/>
      <c r="R126" s="239"/>
      <c r="S126" s="239"/>
      <c r="T126" s="239"/>
      <c r="U126" s="240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144</v>
      </c>
      <c r="AU126" s="241" t="s">
        <v>81</v>
      </c>
      <c r="AV126" s="13" t="s">
        <v>79</v>
      </c>
      <c r="AW126" s="13" t="s">
        <v>34</v>
      </c>
      <c r="AX126" s="13" t="s">
        <v>72</v>
      </c>
      <c r="AY126" s="241" t="s">
        <v>134</v>
      </c>
    </row>
    <row r="127" s="14" customFormat="1">
      <c r="A127" s="14"/>
      <c r="B127" s="242"/>
      <c r="C127" s="243"/>
      <c r="D127" s="227" t="s">
        <v>144</v>
      </c>
      <c r="E127" s="244" t="s">
        <v>19</v>
      </c>
      <c r="F127" s="245" t="s">
        <v>244</v>
      </c>
      <c r="G127" s="243"/>
      <c r="H127" s="246">
        <v>30.329999999999998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0"/>
      <c r="U127" s="251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144</v>
      </c>
      <c r="AU127" s="252" t="s">
        <v>81</v>
      </c>
      <c r="AV127" s="14" t="s">
        <v>81</v>
      </c>
      <c r="AW127" s="14" t="s">
        <v>34</v>
      </c>
      <c r="AX127" s="14" t="s">
        <v>72</v>
      </c>
      <c r="AY127" s="252" t="s">
        <v>134</v>
      </c>
    </row>
    <row r="128" s="15" customFormat="1">
      <c r="A128" s="15"/>
      <c r="B128" s="255"/>
      <c r="C128" s="256"/>
      <c r="D128" s="227" t="s">
        <v>144</v>
      </c>
      <c r="E128" s="257" t="s">
        <v>19</v>
      </c>
      <c r="F128" s="258" t="s">
        <v>158</v>
      </c>
      <c r="G128" s="256"/>
      <c r="H128" s="259">
        <v>30.329999999999998</v>
      </c>
      <c r="I128" s="260"/>
      <c r="J128" s="256"/>
      <c r="K128" s="256"/>
      <c r="L128" s="261"/>
      <c r="M128" s="262"/>
      <c r="N128" s="263"/>
      <c r="O128" s="263"/>
      <c r="P128" s="263"/>
      <c r="Q128" s="263"/>
      <c r="R128" s="263"/>
      <c r="S128" s="263"/>
      <c r="T128" s="263"/>
      <c r="U128" s="264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5" t="s">
        <v>144</v>
      </c>
      <c r="AU128" s="265" t="s">
        <v>81</v>
      </c>
      <c r="AV128" s="15" t="s">
        <v>140</v>
      </c>
      <c r="AW128" s="15" t="s">
        <v>34</v>
      </c>
      <c r="AX128" s="15" t="s">
        <v>79</v>
      </c>
      <c r="AY128" s="265" t="s">
        <v>134</v>
      </c>
    </row>
    <row r="129" s="2" customFormat="1" ht="24.15" customHeight="1">
      <c r="A129" s="39"/>
      <c r="B129" s="40"/>
      <c r="C129" s="214" t="s">
        <v>183</v>
      </c>
      <c r="D129" s="214" t="s">
        <v>136</v>
      </c>
      <c r="E129" s="215" t="s">
        <v>245</v>
      </c>
      <c r="F129" s="216" t="s">
        <v>246</v>
      </c>
      <c r="G129" s="217" t="s">
        <v>148</v>
      </c>
      <c r="H129" s="218">
        <v>64</v>
      </c>
      <c r="I129" s="219"/>
      <c r="J129" s="220">
        <f>ROUND(I129*H129,2)</f>
        <v>0</v>
      </c>
      <c r="K129" s="216" t="s">
        <v>149</v>
      </c>
      <c r="L129" s="45"/>
      <c r="M129" s="221" t="s">
        <v>19</v>
      </c>
      <c r="N129" s="222" t="s">
        <v>45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3">
        <f>S129*H129</f>
        <v>0</v>
      </c>
      <c r="U129" s="224" t="s">
        <v>19</v>
      </c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5" t="s">
        <v>140</v>
      </c>
      <c r="AT129" s="225" t="s">
        <v>136</v>
      </c>
      <c r="AU129" s="225" t="s">
        <v>81</v>
      </c>
      <c r="AY129" s="18" t="s">
        <v>134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8" t="s">
        <v>140</v>
      </c>
      <c r="BK129" s="226">
        <f>ROUND(I129*H129,2)</f>
        <v>0</v>
      </c>
      <c r="BL129" s="18" t="s">
        <v>140</v>
      </c>
      <c r="BM129" s="225" t="s">
        <v>247</v>
      </c>
    </row>
    <row r="130" s="2" customFormat="1">
      <c r="A130" s="39"/>
      <c r="B130" s="40"/>
      <c r="C130" s="41"/>
      <c r="D130" s="227" t="s">
        <v>142</v>
      </c>
      <c r="E130" s="41"/>
      <c r="F130" s="228" t="s">
        <v>248</v>
      </c>
      <c r="G130" s="41"/>
      <c r="H130" s="41"/>
      <c r="I130" s="229"/>
      <c r="J130" s="41"/>
      <c r="K130" s="41"/>
      <c r="L130" s="45"/>
      <c r="M130" s="230"/>
      <c r="N130" s="231"/>
      <c r="O130" s="86"/>
      <c r="P130" s="86"/>
      <c r="Q130" s="86"/>
      <c r="R130" s="86"/>
      <c r="S130" s="86"/>
      <c r="T130" s="86"/>
      <c r="U130" s="87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142</v>
      </c>
      <c r="AU130" s="18" t="s">
        <v>81</v>
      </c>
    </row>
    <row r="131" s="2" customFormat="1">
      <c r="A131" s="39"/>
      <c r="B131" s="40"/>
      <c r="C131" s="41"/>
      <c r="D131" s="253" t="s">
        <v>152</v>
      </c>
      <c r="E131" s="41"/>
      <c r="F131" s="254" t="s">
        <v>249</v>
      </c>
      <c r="G131" s="41"/>
      <c r="H131" s="41"/>
      <c r="I131" s="229"/>
      <c r="J131" s="41"/>
      <c r="K131" s="41"/>
      <c r="L131" s="45"/>
      <c r="M131" s="230"/>
      <c r="N131" s="231"/>
      <c r="O131" s="86"/>
      <c r="P131" s="86"/>
      <c r="Q131" s="86"/>
      <c r="R131" s="86"/>
      <c r="S131" s="86"/>
      <c r="T131" s="86"/>
      <c r="U131" s="87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152</v>
      </c>
      <c r="AU131" s="18" t="s">
        <v>81</v>
      </c>
    </row>
    <row r="132" s="13" customFormat="1">
      <c r="A132" s="13"/>
      <c r="B132" s="232"/>
      <c r="C132" s="233"/>
      <c r="D132" s="227" t="s">
        <v>144</v>
      </c>
      <c r="E132" s="234" t="s">
        <v>19</v>
      </c>
      <c r="F132" s="235" t="s">
        <v>250</v>
      </c>
      <c r="G132" s="233"/>
      <c r="H132" s="234" t="s">
        <v>19</v>
      </c>
      <c r="I132" s="236"/>
      <c r="J132" s="233"/>
      <c r="K132" s="233"/>
      <c r="L132" s="237"/>
      <c r="M132" s="238"/>
      <c r="N132" s="239"/>
      <c r="O132" s="239"/>
      <c r="P132" s="239"/>
      <c r="Q132" s="239"/>
      <c r="R132" s="239"/>
      <c r="S132" s="239"/>
      <c r="T132" s="239"/>
      <c r="U132" s="240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144</v>
      </c>
      <c r="AU132" s="241" t="s">
        <v>81</v>
      </c>
      <c r="AV132" s="13" t="s">
        <v>79</v>
      </c>
      <c r="AW132" s="13" t="s">
        <v>34</v>
      </c>
      <c r="AX132" s="13" t="s">
        <v>72</v>
      </c>
      <c r="AY132" s="241" t="s">
        <v>134</v>
      </c>
    </row>
    <row r="133" s="14" customFormat="1">
      <c r="A133" s="14"/>
      <c r="B133" s="242"/>
      <c r="C133" s="243"/>
      <c r="D133" s="227" t="s">
        <v>144</v>
      </c>
      <c r="E133" s="244" t="s">
        <v>19</v>
      </c>
      <c r="F133" s="245" t="s">
        <v>251</v>
      </c>
      <c r="G133" s="243"/>
      <c r="H133" s="246">
        <v>64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0"/>
      <c r="U133" s="251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144</v>
      </c>
      <c r="AU133" s="252" t="s">
        <v>81</v>
      </c>
      <c r="AV133" s="14" t="s">
        <v>81</v>
      </c>
      <c r="AW133" s="14" t="s">
        <v>34</v>
      </c>
      <c r="AX133" s="14" t="s">
        <v>72</v>
      </c>
      <c r="AY133" s="252" t="s">
        <v>134</v>
      </c>
    </row>
    <row r="134" s="15" customFormat="1">
      <c r="A134" s="15"/>
      <c r="B134" s="255"/>
      <c r="C134" s="256"/>
      <c r="D134" s="227" t="s">
        <v>144</v>
      </c>
      <c r="E134" s="257" t="s">
        <v>19</v>
      </c>
      <c r="F134" s="258" t="s">
        <v>158</v>
      </c>
      <c r="G134" s="256"/>
      <c r="H134" s="259">
        <v>64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3"/>
      <c r="U134" s="264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5" t="s">
        <v>144</v>
      </c>
      <c r="AU134" s="265" t="s">
        <v>81</v>
      </c>
      <c r="AV134" s="15" t="s">
        <v>140</v>
      </c>
      <c r="AW134" s="15" t="s">
        <v>34</v>
      </c>
      <c r="AX134" s="15" t="s">
        <v>79</v>
      </c>
      <c r="AY134" s="265" t="s">
        <v>134</v>
      </c>
    </row>
    <row r="135" s="2" customFormat="1" ht="33" customHeight="1">
      <c r="A135" s="39"/>
      <c r="B135" s="40"/>
      <c r="C135" s="214" t="s">
        <v>191</v>
      </c>
      <c r="D135" s="214" t="s">
        <v>136</v>
      </c>
      <c r="E135" s="215" t="s">
        <v>252</v>
      </c>
      <c r="F135" s="216" t="s">
        <v>253</v>
      </c>
      <c r="G135" s="217" t="s">
        <v>169</v>
      </c>
      <c r="H135" s="218">
        <v>2</v>
      </c>
      <c r="I135" s="219"/>
      <c r="J135" s="220">
        <f>ROUND(I135*H135,2)</f>
        <v>0</v>
      </c>
      <c r="K135" s="216" t="s">
        <v>149</v>
      </c>
      <c r="L135" s="45"/>
      <c r="M135" s="221" t="s">
        <v>19</v>
      </c>
      <c r="N135" s="222" t="s">
        <v>45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3">
        <f>S135*H135</f>
        <v>0</v>
      </c>
      <c r="U135" s="224" t="s">
        <v>19</v>
      </c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5" t="s">
        <v>140</v>
      </c>
      <c r="AT135" s="225" t="s">
        <v>136</v>
      </c>
      <c r="AU135" s="225" t="s">
        <v>81</v>
      </c>
      <c r="AY135" s="18" t="s">
        <v>134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8" t="s">
        <v>140</v>
      </c>
      <c r="BK135" s="226">
        <f>ROUND(I135*H135,2)</f>
        <v>0</v>
      </c>
      <c r="BL135" s="18" t="s">
        <v>140</v>
      </c>
      <c r="BM135" s="225" t="s">
        <v>254</v>
      </c>
    </row>
    <row r="136" s="2" customFormat="1">
      <c r="A136" s="39"/>
      <c r="B136" s="40"/>
      <c r="C136" s="41"/>
      <c r="D136" s="227" t="s">
        <v>142</v>
      </c>
      <c r="E136" s="41"/>
      <c r="F136" s="228" t="s">
        <v>255</v>
      </c>
      <c r="G136" s="41"/>
      <c r="H136" s="41"/>
      <c r="I136" s="229"/>
      <c r="J136" s="41"/>
      <c r="K136" s="41"/>
      <c r="L136" s="45"/>
      <c r="M136" s="230"/>
      <c r="N136" s="231"/>
      <c r="O136" s="86"/>
      <c r="P136" s="86"/>
      <c r="Q136" s="86"/>
      <c r="R136" s="86"/>
      <c r="S136" s="86"/>
      <c r="T136" s="86"/>
      <c r="U136" s="87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142</v>
      </c>
      <c r="AU136" s="18" t="s">
        <v>81</v>
      </c>
    </row>
    <row r="137" s="2" customFormat="1">
      <c r="A137" s="39"/>
      <c r="B137" s="40"/>
      <c r="C137" s="41"/>
      <c r="D137" s="253" t="s">
        <v>152</v>
      </c>
      <c r="E137" s="41"/>
      <c r="F137" s="254" t="s">
        <v>256</v>
      </c>
      <c r="G137" s="41"/>
      <c r="H137" s="41"/>
      <c r="I137" s="229"/>
      <c r="J137" s="41"/>
      <c r="K137" s="41"/>
      <c r="L137" s="45"/>
      <c r="M137" s="230"/>
      <c r="N137" s="231"/>
      <c r="O137" s="86"/>
      <c r="P137" s="86"/>
      <c r="Q137" s="86"/>
      <c r="R137" s="86"/>
      <c r="S137" s="86"/>
      <c r="T137" s="86"/>
      <c r="U137" s="87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152</v>
      </c>
      <c r="AU137" s="18" t="s">
        <v>81</v>
      </c>
    </row>
    <row r="138" s="13" customFormat="1">
      <c r="A138" s="13"/>
      <c r="B138" s="232"/>
      <c r="C138" s="233"/>
      <c r="D138" s="227" t="s">
        <v>144</v>
      </c>
      <c r="E138" s="234" t="s">
        <v>19</v>
      </c>
      <c r="F138" s="235" t="s">
        <v>257</v>
      </c>
      <c r="G138" s="233"/>
      <c r="H138" s="234" t="s">
        <v>19</v>
      </c>
      <c r="I138" s="236"/>
      <c r="J138" s="233"/>
      <c r="K138" s="233"/>
      <c r="L138" s="237"/>
      <c r="M138" s="238"/>
      <c r="N138" s="239"/>
      <c r="O138" s="239"/>
      <c r="P138" s="239"/>
      <c r="Q138" s="239"/>
      <c r="R138" s="239"/>
      <c r="S138" s="239"/>
      <c r="T138" s="239"/>
      <c r="U138" s="240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144</v>
      </c>
      <c r="AU138" s="241" t="s">
        <v>81</v>
      </c>
      <c r="AV138" s="13" t="s">
        <v>79</v>
      </c>
      <c r="AW138" s="13" t="s">
        <v>34</v>
      </c>
      <c r="AX138" s="13" t="s">
        <v>72</v>
      </c>
      <c r="AY138" s="241" t="s">
        <v>134</v>
      </c>
    </row>
    <row r="139" s="14" customFormat="1">
      <c r="A139" s="14"/>
      <c r="B139" s="242"/>
      <c r="C139" s="243"/>
      <c r="D139" s="227" t="s">
        <v>144</v>
      </c>
      <c r="E139" s="244" t="s">
        <v>19</v>
      </c>
      <c r="F139" s="245" t="s">
        <v>81</v>
      </c>
      <c r="G139" s="243"/>
      <c r="H139" s="246">
        <v>2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0"/>
      <c r="U139" s="251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144</v>
      </c>
      <c r="AU139" s="252" t="s">
        <v>81</v>
      </c>
      <c r="AV139" s="14" t="s">
        <v>81</v>
      </c>
      <c r="AW139" s="14" t="s">
        <v>34</v>
      </c>
      <c r="AX139" s="14" t="s">
        <v>72</v>
      </c>
      <c r="AY139" s="252" t="s">
        <v>134</v>
      </c>
    </row>
    <row r="140" s="15" customFormat="1">
      <c r="A140" s="15"/>
      <c r="B140" s="255"/>
      <c r="C140" s="256"/>
      <c r="D140" s="227" t="s">
        <v>144</v>
      </c>
      <c r="E140" s="257" t="s">
        <v>19</v>
      </c>
      <c r="F140" s="258" t="s">
        <v>158</v>
      </c>
      <c r="G140" s="256"/>
      <c r="H140" s="259">
        <v>2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3"/>
      <c r="U140" s="264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5" t="s">
        <v>144</v>
      </c>
      <c r="AU140" s="265" t="s">
        <v>81</v>
      </c>
      <c r="AV140" s="15" t="s">
        <v>140</v>
      </c>
      <c r="AW140" s="15" t="s">
        <v>34</v>
      </c>
      <c r="AX140" s="15" t="s">
        <v>79</v>
      </c>
      <c r="AY140" s="265" t="s">
        <v>134</v>
      </c>
    </row>
    <row r="141" s="12" customFormat="1" ht="20.88" customHeight="1">
      <c r="A141" s="12"/>
      <c r="B141" s="198"/>
      <c r="C141" s="199"/>
      <c r="D141" s="200" t="s">
        <v>71</v>
      </c>
      <c r="E141" s="212" t="s">
        <v>258</v>
      </c>
      <c r="F141" s="212" t="s">
        <v>259</v>
      </c>
      <c r="G141" s="199"/>
      <c r="H141" s="199"/>
      <c r="I141" s="202"/>
      <c r="J141" s="213">
        <f>BK141</f>
        <v>0</v>
      </c>
      <c r="K141" s="199"/>
      <c r="L141" s="204"/>
      <c r="M141" s="205"/>
      <c r="N141" s="206"/>
      <c r="O141" s="206"/>
      <c r="P141" s="207">
        <f>SUM(P142:P147)</f>
        <v>0</v>
      </c>
      <c r="Q141" s="206"/>
      <c r="R141" s="207">
        <f>SUM(R142:R147)</f>
        <v>0</v>
      </c>
      <c r="S141" s="206"/>
      <c r="T141" s="207">
        <f>SUM(T142:T147)</f>
        <v>14.256000000000002</v>
      </c>
      <c r="U141" s="208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9" t="s">
        <v>79</v>
      </c>
      <c r="AT141" s="210" t="s">
        <v>71</v>
      </c>
      <c r="AU141" s="210" t="s">
        <v>81</v>
      </c>
      <c r="AY141" s="209" t="s">
        <v>134</v>
      </c>
      <c r="BK141" s="211">
        <f>SUM(BK142:BK147)</f>
        <v>0</v>
      </c>
    </row>
    <row r="142" s="2" customFormat="1" ht="24.15" customHeight="1">
      <c r="A142" s="39"/>
      <c r="B142" s="40"/>
      <c r="C142" s="214" t="s">
        <v>201</v>
      </c>
      <c r="D142" s="214" t="s">
        <v>136</v>
      </c>
      <c r="E142" s="215" t="s">
        <v>260</v>
      </c>
      <c r="F142" s="216" t="s">
        <v>261</v>
      </c>
      <c r="G142" s="217" t="s">
        <v>169</v>
      </c>
      <c r="H142" s="218">
        <v>5.2800000000000002</v>
      </c>
      <c r="I142" s="219"/>
      <c r="J142" s="220">
        <f>ROUND(I142*H142,2)</f>
        <v>0</v>
      </c>
      <c r="K142" s="216" t="s">
        <v>149</v>
      </c>
      <c r="L142" s="45"/>
      <c r="M142" s="221" t="s">
        <v>19</v>
      </c>
      <c r="N142" s="222" t="s">
        <v>45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2.7000000000000002</v>
      </c>
      <c r="T142" s="223">
        <f>S142*H142</f>
        <v>14.256000000000002</v>
      </c>
      <c r="U142" s="224" t="s">
        <v>19</v>
      </c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5" t="s">
        <v>140</v>
      </c>
      <c r="AT142" s="225" t="s">
        <v>136</v>
      </c>
      <c r="AU142" s="225" t="s">
        <v>97</v>
      </c>
      <c r="AY142" s="18" t="s">
        <v>134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140</v>
      </c>
      <c r="BK142" s="226">
        <f>ROUND(I142*H142,2)</f>
        <v>0</v>
      </c>
      <c r="BL142" s="18" t="s">
        <v>140</v>
      </c>
      <c r="BM142" s="225" t="s">
        <v>262</v>
      </c>
    </row>
    <row r="143" s="2" customFormat="1">
      <c r="A143" s="39"/>
      <c r="B143" s="40"/>
      <c r="C143" s="41"/>
      <c r="D143" s="227" t="s">
        <v>142</v>
      </c>
      <c r="E143" s="41"/>
      <c r="F143" s="228" t="s">
        <v>263</v>
      </c>
      <c r="G143" s="41"/>
      <c r="H143" s="41"/>
      <c r="I143" s="229"/>
      <c r="J143" s="41"/>
      <c r="K143" s="41"/>
      <c r="L143" s="45"/>
      <c r="M143" s="230"/>
      <c r="N143" s="231"/>
      <c r="O143" s="86"/>
      <c r="P143" s="86"/>
      <c r="Q143" s="86"/>
      <c r="R143" s="86"/>
      <c r="S143" s="86"/>
      <c r="T143" s="86"/>
      <c r="U143" s="87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142</v>
      </c>
      <c r="AU143" s="18" t="s">
        <v>97</v>
      </c>
    </row>
    <row r="144" s="2" customFormat="1">
      <c r="A144" s="39"/>
      <c r="B144" s="40"/>
      <c r="C144" s="41"/>
      <c r="D144" s="253" t="s">
        <v>152</v>
      </c>
      <c r="E144" s="41"/>
      <c r="F144" s="254" t="s">
        <v>264</v>
      </c>
      <c r="G144" s="41"/>
      <c r="H144" s="41"/>
      <c r="I144" s="229"/>
      <c r="J144" s="41"/>
      <c r="K144" s="41"/>
      <c r="L144" s="45"/>
      <c r="M144" s="230"/>
      <c r="N144" s="231"/>
      <c r="O144" s="86"/>
      <c r="P144" s="86"/>
      <c r="Q144" s="86"/>
      <c r="R144" s="86"/>
      <c r="S144" s="86"/>
      <c r="T144" s="86"/>
      <c r="U144" s="87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152</v>
      </c>
      <c r="AU144" s="18" t="s">
        <v>97</v>
      </c>
    </row>
    <row r="145" s="13" customFormat="1">
      <c r="A145" s="13"/>
      <c r="B145" s="232"/>
      <c r="C145" s="233"/>
      <c r="D145" s="227" t="s">
        <v>144</v>
      </c>
      <c r="E145" s="234" t="s">
        <v>19</v>
      </c>
      <c r="F145" s="235" t="s">
        <v>265</v>
      </c>
      <c r="G145" s="233"/>
      <c r="H145" s="234" t="s">
        <v>19</v>
      </c>
      <c r="I145" s="236"/>
      <c r="J145" s="233"/>
      <c r="K145" s="233"/>
      <c r="L145" s="237"/>
      <c r="M145" s="238"/>
      <c r="N145" s="239"/>
      <c r="O145" s="239"/>
      <c r="P145" s="239"/>
      <c r="Q145" s="239"/>
      <c r="R145" s="239"/>
      <c r="S145" s="239"/>
      <c r="T145" s="239"/>
      <c r="U145" s="240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144</v>
      </c>
      <c r="AU145" s="241" t="s">
        <v>97</v>
      </c>
      <c r="AV145" s="13" t="s">
        <v>79</v>
      </c>
      <c r="AW145" s="13" t="s">
        <v>34</v>
      </c>
      <c r="AX145" s="13" t="s">
        <v>72</v>
      </c>
      <c r="AY145" s="241" t="s">
        <v>134</v>
      </c>
    </row>
    <row r="146" s="14" customFormat="1">
      <c r="A146" s="14"/>
      <c r="B146" s="242"/>
      <c r="C146" s="243"/>
      <c r="D146" s="227" t="s">
        <v>144</v>
      </c>
      <c r="E146" s="244" t="s">
        <v>19</v>
      </c>
      <c r="F146" s="245" t="s">
        <v>266</v>
      </c>
      <c r="G146" s="243"/>
      <c r="H146" s="246">
        <v>5.2800000000000002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0"/>
      <c r="U146" s="251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144</v>
      </c>
      <c r="AU146" s="252" t="s">
        <v>97</v>
      </c>
      <c r="AV146" s="14" t="s">
        <v>81</v>
      </c>
      <c r="AW146" s="14" t="s">
        <v>34</v>
      </c>
      <c r="AX146" s="14" t="s">
        <v>72</v>
      </c>
      <c r="AY146" s="252" t="s">
        <v>134</v>
      </c>
    </row>
    <row r="147" s="15" customFormat="1">
      <c r="A147" s="15"/>
      <c r="B147" s="255"/>
      <c r="C147" s="256"/>
      <c r="D147" s="227" t="s">
        <v>144</v>
      </c>
      <c r="E147" s="257" t="s">
        <v>19</v>
      </c>
      <c r="F147" s="258" t="s">
        <v>158</v>
      </c>
      <c r="G147" s="256"/>
      <c r="H147" s="259">
        <v>5.2800000000000002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3"/>
      <c r="U147" s="264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5" t="s">
        <v>144</v>
      </c>
      <c r="AU147" s="265" t="s">
        <v>97</v>
      </c>
      <c r="AV147" s="15" t="s">
        <v>140</v>
      </c>
      <c r="AW147" s="15" t="s">
        <v>34</v>
      </c>
      <c r="AX147" s="15" t="s">
        <v>79</v>
      </c>
      <c r="AY147" s="265" t="s">
        <v>134</v>
      </c>
    </row>
    <row r="148" s="12" customFormat="1" ht="22.8" customHeight="1">
      <c r="A148" s="12"/>
      <c r="B148" s="198"/>
      <c r="C148" s="199"/>
      <c r="D148" s="200" t="s">
        <v>71</v>
      </c>
      <c r="E148" s="212" t="s">
        <v>97</v>
      </c>
      <c r="F148" s="212" t="s">
        <v>267</v>
      </c>
      <c r="G148" s="199"/>
      <c r="H148" s="199"/>
      <c r="I148" s="202"/>
      <c r="J148" s="213">
        <f>BK148</f>
        <v>0</v>
      </c>
      <c r="K148" s="199"/>
      <c r="L148" s="204"/>
      <c r="M148" s="205"/>
      <c r="N148" s="206"/>
      <c r="O148" s="206"/>
      <c r="P148" s="207">
        <f>SUM(P149:P155)</f>
        <v>0</v>
      </c>
      <c r="Q148" s="206"/>
      <c r="R148" s="207">
        <f>SUM(R149:R155)</f>
        <v>0</v>
      </c>
      <c r="S148" s="206"/>
      <c r="T148" s="207">
        <f>SUM(T149:T155)</f>
        <v>0</v>
      </c>
      <c r="U148" s="208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9" t="s">
        <v>79</v>
      </c>
      <c r="AT148" s="210" t="s">
        <v>71</v>
      </c>
      <c r="AU148" s="210" t="s">
        <v>79</v>
      </c>
      <c r="AY148" s="209" t="s">
        <v>134</v>
      </c>
      <c r="BK148" s="211">
        <f>SUM(BK149:BK155)</f>
        <v>0</v>
      </c>
    </row>
    <row r="149" s="2" customFormat="1" ht="24.15" customHeight="1">
      <c r="A149" s="39"/>
      <c r="B149" s="40"/>
      <c r="C149" s="214" t="s">
        <v>268</v>
      </c>
      <c r="D149" s="214" t="s">
        <v>136</v>
      </c>
      <c r="E149" s="215" t="s">
        <v>269</v>
      </c>
      <c r="F149" s="216" t="s">
        <v>270</v>
      </c>
      <c r="G149" s="217" t="s">
        <v>169</v>
      </c>
      <c r="H149" s="218">
        <v>5.2800000000000002</v>
      </c>
      <c r="I149" s="219"/>
      <c r="J149" s="220">
        <f>ROUND(I149*H149,2)</f>
        <v>0</v>
      </c>
      <c r="K149" s="216" t="s">
        <v>149</v>
      </c>
      <c r="L149" s="45"/>
      <c r="M149" s="221" t="s">
        <v>19</v>
      </c>
      <c r="N149" s="222" t="s">
        <v>45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3">
        <f>S149*H149</f>
        <v>0</v>
      </c>
      <c r="U149" s="224" t="s">
        <v>19</v>
      </c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5" t="s">
        <v>140</v>
      </c>
      <c r="AT149" s="225" t="s">
        <v>136</v>
      </c>
      <c r="AU149" s="225" t="s">
        <v>81</v>
      </c>
      <c r="AY149" s="18" t="s">
        <v>134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8" t="s">
        <v>140</v>
      </c>
      <c r="BK149" s="226">
        <f>ROUND(I149*H149,2)</f>
        <v>0</v>
      </c>
      <c r="BL149" s="18" t="s">
        <v>140</v>
      </c>
      <c r="BM149" s="225" t="s">
        <v>271</v>
      </c>
    </row>
    <row r="150" s="2" customFormat="1">
      <c r="A150" s="39"/>
      <c r="B150" s="40"/>
      <c r="C150" s="41"/>
      <c r="D150" s="227" t="s">
        <v>142</v>
      </c>
      <c r="E150" s="41"/>
      <c r="F150" s="228" t="s">
        <v>272</v>
      </c>
      <c r="G150" s="41"/>
      <c r="H150" s="41"/>
      <c r="I150" s="229"/>
      <c r="J150" s="41"/>
      <c r="K150" s="41"/>
      <c r="L150" s="45"/>
      <c r="M150" s="230"/>
      <c r="N150" s="231"/>
      <c r="O150" s="86"/>
      <c r="P150" s="86"/>
      <c r="Q150" s="86"/>
      <c r="R150" s="86"/>
      <c r="S150" s="86"/>
      <c r="T150" s="86"/>
      <c r="U150" s="87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142</v>
      </c>
      <c r="AU150" s="18" t="s">
        <v>81</v>
      </c>
    </row>
    <row r="151" s="2" customFormat="1">
      <c r="A151" s="39"/>
      <c r="B151" s="40"/>
      <c r="C151" s="41"/>
      <c r="D151" s="253" t="s">
        <v>152</v>
      </c>
      <c r="E151" s="41"/>
      <c r="F151" s="254" t="s">
        <v>273</v>
      </c>
      <c r="G151" s="41"/>
      <c r="H151" s="41"/>
      <c r="I151" s="229"/>
      <c r="J151" s="41"/>
      <c r="K151" s="41"/>
      <c r="L151" s="45"/>
      <c r="M151" s="230"/>
      <c r="N151" s="231"/>
      <c r="O151" s="86"/>
      <c r="P151" s="86"/>
      <c r="Q151" s="86"/>
      <c r="R151" s="86"/>
      <c r="S151" s="86"/>
      <c r="T151" s="86"/>
      <c r="U151" s="87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152</v>
      </c>
      <c r="AU151" s="18" t="s">
        <v>81</v>
      </c>
    </row>
    <row r="152" s="13" customFormat="1">
      <c r="A152" s="13"/>
      <c r="B152" s="232"/>
      <c r="C152" s="233"/>
      <c r="D152" s="227" t="s">
        <v>144</v>
      </c>
      <c r="E152" s="234" t="s">
        <v>19</v>
      </c>
      <c r="F152" s="235" t="s">
        <v>265</v>
      </c>
      <c r="G152" s="233"/>
      <c r="H152" s="234" t="s">
        <v>19</v>
      </c>
      <c r="I152" s="236"/>
      <c r="J152" s="233"/>
      <c r="K152" s="233"/>
      <c r="L152" s="237"/>
      <c r="M152" s="238"/>
      <c r="N152" s="239"/>
      <c r="O152" s="239"/>
      <c r="P152" s="239"/>
      <c r="Q152" s="239"/>
      <c r="R152" s="239"/>
      <c r="S152" s="239"/>
      <c r="T152" s="239"/>
      <c r="U152" s="240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144</v>
      </c>
      <c r="AU152" s="241" t="s">
        <v>81</v>
      </c>
      <c r="AV152" s="13" t="s">
        <v>79</v>
      </c>
      <c r="AW152" s="13" t="s">
        <v>34</v>
      </c>
      <c r="AX152" s="13" t="s">
        <v>72</v>
      </c>
      <c r="AY152" s="241" t="s">
        <v>134</v>
      </c>
    </row>
    <row r="153" s="13" customFormat="1">
      <c r="A153" s="13"/>
      <c r="B153" s="232"/>
      <c r="C153" s="233"/>
      <c r="D153" s="227" t="s">
        <v>144</v>
      </c>
      <c r="E153" s="234" t="s">
        <v>19</v>
      </c>
      <c r="F153" s="235" t="s">
        <v>274</v>
      </c>
      <c r="G153" s="233"/>
      <c r="H153" s="234" t="s">
        <v>19</v>
      </c>
      <c r="I153" s="236"/>
      <c r="J153" s="233"/>
      <c r="K153" s="233"/>
      <c r="L153" s="237"/>
      <c r="M153" s="238"/>
      <c r="N153" s="239"/>
      <c r="O153" s="239"/>
      <c r="P153" s="239"/>
      <c r="Q153" s="239"/>
      <c r="R153" s="239"/>
      <c r="S153" s="239"/>
      <c r="T153" s="239"/>
      <c r="U153" s="240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144</v>
      </c>
      <c r="AU153" s="241" t="s">
        <v>81</v>
      </c>
      <c r="AV153" s="13" t="s">
        <v>79</v>
      </c>
      <c r="AW153" s="13" t="s">
        <v>34</v>
      </c>
      <c r="AX153" s="13" t="s">
        <v>72</v>
      </c>
      <c r="AY153" s="241" t="s">
        <v>134</v>
      </c>
    </row>
    <row r="154" s="14" customFormat="1">
      <c r="A154" s="14"/>
      <c r="B154" s="242"/>
      <c r="C154" s="243"/>
      <c r="D154" s="227" t="s">
        <v>144</v>
      </c>
      <c r="E154" s="244" t="s">
        <v>19</v>
      </c>
      <c r="F154" s="245" t="s">
        <v>266</v>
      </c>
      <c r="G154" s="243"/>
      <c r="H154" s="246">
        <v>5.2800000000000002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0"/>
      <c r="U154" s="251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144</v>
      </c>
      <c r="AU154" s="252" t="s">
        <v>81</v>
      </c>
      <c r="AV154" s="14" t="s">
        <v>81</v>
      </c>
      <c r="AW154" s="14" t="s">
        <v>34</v>
      </c>
      <c r="AX154" s="14" t="s">
        <v>72</v>
      </c>
      <c r="AY154" s="252" t="s">
        <v>134</v>
      </c>
    </row>
    <row r="155" s="15" customFormat="1">
      <c r="A155" s="15"/>
      <c r="B155" s="255"/>
      <c r="C155" s="256"/>
      <c r="D155" s="227" t="s">
        <v>144</v>
      </c>
      <c r="E155" s="257" t="s">
        <v>19</v>
      </c>
      <c r="F155" s="258" t="s">
        <v>158</v>
      </c>
      <c r="G155" s="256"/>
      <c r="H155" s="259">
        <v>5.2800000000000002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3"/>
      <c r="U155" s="264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5" t="s">
        <v>144</v>
      </c>
      <c r="AU155" s="265" t="s">
        <v>81</v>
      </c>
      <c r="AV155" s="15" t="s">
        <v>140</v>
      </c>
      <c r="AW155" s="15" t="s">
        <v>34</v>
      </c>
      <c r="AX155" s="15" t="s">
        <v>79</v>
      </c>
      <c r="AY155" s="265" t="s">
        <v>134</v>
      </c>
    </row>
    <row r="156" s="12" customFormat="1" ht="22.8" customHeight="1">
      <c r="A156" s="12"/>
      <c r="B156" s="198"/>
      <c r="C156" s="199"/>
      <c r="D156" s="200" t="s">
        <v>71</v>
      </c>
      <c r="E156" s="212" t="s">
        <v>140</v>
      </c>
      <c r="F156" s="212" t="s">
        <v>275</v>
      </c>
      <c r="G156" s="199"/>
      <c r="H156" s="199"/>
      <c r="I156" s="202"/>
      <c r="J156" s="213">
        <f>BK156</f>
        <v>0</v>
      </c>
      <c r="K156" s="199"/>
      <c r="L156" s="204"/>
      <c r="M156" s="205"/>
      <c r="N156" s="206"/>
      <c r="O156" s="206"/>
      <c r="P156" s="207">
        <f>P157+SUM(P158:P171)</f>
        <v>0</v>
      </c>
      <c r="Q156" s="206"/>
      <c r="R156" s="207">
        <f>R157+SUM(R158:R171)</f>
        <v>69.888199999999998</v>
      </c>
      <c r="S156" s="206"/>
      <c r="T156" s="207">
        <f>T157+SUM(T158:T171)</f>
        <v>0</v>
      </c>
      <c r="U156" s="208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9" t="s">
        <v>79</v>
      </c>
      <c r="AT156" s="210" t="s">
        <v>71</v>
      </c>
      <c r="AU156" s="210" t="s">
        <v>79</v>
      </c>
      <c r="AY156" s="209" t="s">
        <v>134</v>
      </c>
      <c r="BK156" s="211">
        <f>BK157+SUM(BK158:BK171)</f>
        <v>0</v>
      </c>
    </row>
    <row r="157" s="2" customFormat="1" ht="24.15" customHeight="1">
      <c r="A157" s="39"/>
      <c r="B157" s="40"/>
      <c r="C157" s="214" t="s">
        <v>258</v>
      </c>
      <c r="D157" s="214" t="s">
        <v>136</v>
      </c>
      <c r="E157" s="215" t="s">
        <v>276</v>
      </c>
      <c r="F157" s="216" t="s">
        <v>277</v>
      </c>
      <c r="G157" s="217" t="s">
        <v>169</v>
      </c>
      <c r="H157" s="218">
        <v>35</v>
      </c>
      <c r="I157" s="219"/>
      <c r="J157" s="220">
        <f>ROUND(I157*H157,2)</f>
        <v>0</v>
      </c>
      <c r="K157" s="216" t="s">
        <v>149</v>
      </c>
      <c r="L157" s="45"/>
      <c r="M157" s="221" t="s">
        <v>19</v>
      </c>
      <c r="N157" s="222" t="s">
        <v>45</v>
      </c>
      <c r="O157" s="86"/>
      <c r="P157" s="223">
        <f>O157*H157</f>
        <v>0</v>
      </c>
      <c r="Q157" s="223">
        <v>1.9967999999999999</v>
      </c>
      <c r="R157" s="223">
        <f>Q157*H157</f>
        <v>69.887999999999991</v>
      </c>
      <c r="S157" s="223">
        <v>0</v>
      </c>
      <c r="T157" s="223">
        <f>S157*H157</f>
        <v>0</v>
      </c>
      <c r="U157" s="224" t="s">
        <v>19</v>
      </c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5" t="s">
        <v>140</v>
      </c>
      <c r="AT157" s="225" t="s">
        <v>136</v>
      </c>
      <c r="AU157" s="225" t="s">
        <v>81</v>
      </c>
      <c r="AY157" s="18" t="s">
        <v>134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8" t="s">
        <v>140</v>
      </c>
      <c r="BK157" s="226">
        <f>ROUND(I157*H157,2)</f>
        <v>0</v>
      </c>
      <c r="BL157" s="18" t="s">
        <v>140</v>
      </c>
      <c r="BM157" s="225" t="s">
        <v>278</v>
      </c>
    </row>
    <row r="158" s="2" customFormat="1">
      <c r="A158" s="39"/>
      <c r="B158" s="40"/>
      <c r="C158" s="41"/>
      <c r="D158" s="227" t="s">
        <v>142</v>
      </c>
      <c r="E158" s="41"/>
      <c r="F158" s="228" t="s">
        <v>279</v>
      </c>
      <c r="G158" s="41"/>
      <c r="H158" s="41"/>
      <c r="I158" s="229"/>
      <c r="J158" s="41"/>
      <c r="K158" s="41"/>
      <c r="L158" s="45"/>
      <c r="M158" s="230"/>
      <c r="N158" s="231"/>
      <c r="O158" s="86"/>
      <c r="P158" s="86"/>
      <c r="Q158" s="86"/>
      <c r="R158" s="86"/>
      <c r="S158" s="86"/>
      <c r="T158" s="86"/>
      <c r="U158" s="87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142</v>
      </c>
      <c r="AU158" s="18" t="s">
        <v>81</v>
      </c>
    </row>
    <row r="159" s="2" customFormat="1">
      <c r="A159" s="39"/>
      <c r="B159" s="40"/>
      <c r="C159" s="41"/>
      <c r="D159" s="253" t="s">
        <v>152</v>
      </c>
      <c r="E159" s="41"/>
      <c r="F159" s="254" t="s">
        <v>280</v>
      </c>
      <c r="G159" s="41"/>
      <c r="H159" s="41"/>
      <c r="I159" s="229"/>
      <c r="J159" s="41"/>
      <c r="K159" s="41"/>
      <c r="L159" s="45"/>
      <c r="M159" s="230"/>
      <c r="N159" s="231"/>
      <c r="O159" s="86"/>
      <c r="P159" s="86"/>
      <c r="Q159" s="86"/>
      <c r="R159" s="86"/>
      <c r="S159" s="86"/>
      <c r="T159" s="86"/>
      <c r="U159" s="87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152</v>
      </c>
      <c r="AU159" s="18" t="s">
        <v>81</v>
      </c>
    </row>
    <row r="160" s="13" customFormat="1">
      <c r="A160" s="13"/>
      <c r="B160" s="232"/>
      <c r="C160" s="233"/>
      <c r="D160" s="227" t="s">
        <v>144</v>
      </c>
      <c r="E160" s="234" t="s">
        <v>19</v>
      </c>
      <c r="F160" s="235" t="s">
        <v>220</v>
      </c>
      <c r="G160" s="233"/>
      <c r="H160" s="234" t="s">
        <v>19</v>
      </c>
      <c r="I160" s="236"/>
      <c r="J160" s="233"/>
      <c r="K160" s="233"/>
      <c r="L160" s="237"/>
      <c r="M160" s="238"/>
      <c r="N160" s="239"/>
      <c r="O160" s="239"/>
      <c r="P160" s="239"/>
      <c r="Q160" s="239"/>
      <c r="R160" s="239"/>
      <c r="S160" s="239"/>
      <c r="T160" s="239"/>
      <c r="U160" s="240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144</v>
      </c>
      <c r="AU160" s="241" t="s">
        <v>81</v>
      </c>
      <c r="AV160" s="13" t="s">
        <v>79</v>
      </c>
      <c r="AW160" s="13" t="s">
        <v>34</v>
      </c>
      <c r="AX160" s="13" t="s">
        <v>72</v>
      </c>
      <c r="AY160" s="241" t="s">
        <v>134</v>
      </c>
    </row>
    <row r="161" s="13" customFormat="1">
      <c r="A161" s="13"/>
      <c r="B161" s="232"/>
      <c r="C161" s="233"/>
      <c r="D161" s="227" t="s">
        <v>144</v>
      </c>
      <c r="E161" s="234" t="s">
        <v>19</v>
      </c>
      <c r="F161" s="235" t="s">
        <v>281</v>
      </c>
      <c r="G161" s="233"/>
      <c r="H161" s="234" t="s">
        <v>19</v>
      </c>
      <c r="I161" s="236"/>
      <c r="J161" s="233"/>
      <c r="K161" s="233"/>
      <c r="L161" s="237"/>
      <c r="M161" s="238"/>
      <c r="N161" s="239"/>
      <c r="O161" s="239"/>
      <c r="P161" s="239"/>
      <c r="Q161" s="239"/>
      <c r="R161" s="239"/>
      <c r="S161" s="239"/>
      <c r="T161" s="239"/>
      <c r="U161" s="240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144</v>
      </c>
      <c r="AU161" s="241" t="s">
        <v>81</v>
      </c>
      <c r="AV161" s="13" t="s">
        <v>79</v>
      </c>
      <c r="AW161" s="13" t="s">
        <v>34</v>
      </c>
      <c r="AX161" s="13" t="s">
        <v>72</v>
      </c>
      <c r="AY161" s="241" t="s">
        <v>134</v>
      </c>
    </row>
    <row r="162" s="14" customFormat="1">
      <c r="A162" s="14"/>
      <c r="B162" s="242"/>
      <c r="C162" s="243"/>
      <c r="D162" s="227" t="s">
        <v>144</v>
      </c>
      <c r="E162" s="244" t="s">
        <v>19</v>
      </c>
      <c r="F162" s="245" t="s">
        <v>282</v>
      </c>
      <c r="G162" s="243"/>
      <c r="H162" s="246">
        <v>35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0"/>
      <c r="U162" s="251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144</v>
      </c>
      <c r="AU162" s="252" t="s">
        <v>81</v>
      </c>
      <c r="AV162" s="14" t="s">
        <v>81</v>
      </c>
      <c r="AW162" s="14" t="s">
        <v>34</v>
      </c>
      <c r="AX162" s="14" t="s">
        <v>72</v>
      </c>
      <c r="AY162" s="252" t="s">
        <v>134</v>
      </c>
    </row>
    <row r="163" s="15" customFormat="1">
      <c r="A163" s="15"/>
      <c r="B163" s="255"/>
      <c r="C163" s="256"/>
      <c r="D163" s="227" t="s">
        <v>144</v>
      </c>
      <c r="E163" s="257" t="s">
        <v>19</v>
      </c>
      <c r="F163" s="258" t="s">
        <v>158</v>
      </c>
      <c r="G163" s="256"/>
      <c r="H163" s="259">
        <v>35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3"/>
      <c r="U163" s="264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5" t="s">
        <v>144</v>
      </c>
      <c r="AU163" s="265" t="s">
        <v>81</v>
      </c>
      <c r="AV163" s="15" t="s">
        <v>140</v>
      </c>
      <c r="AW163" s="15" t="s">
        <v>34</v>
      </c>
      <c r="AX163" s="15" t="s">
        <v>79</v>
      </c>
      <c r="AY163" s="265" t="s">
        <v>134</v>
      </c>
    </row>
    <row r="164" s="2" customFormat="1" ht="16.5" customHeight="1">
      <c r="A164" s="39"/>
      <c r="B164" s="40"/>
      <c r="C164" s="214" t="s">
        <v>283</v>
      </c>
      <c r="D164" s="214" t="s">
        <v>136</v>
      </c>
      <c r="E164" s="215" t="s">
        <v>284</v>
      </c>
      <c r="F164" s="216" t="s">
        <v>285</v>
      </c>
      <c r="G164" s="217" t="s">
        <v>148</v>
      </c>
      <c r="H164" s="218">
        <v>51.506</v>
      </c>
      <c r="I164" s="219"/>
      <c r="J164" s="220">
        <f>ROUND(I164*H164,2)</f>
        <v>0</v>
      </c>
      <c r="K164" s="216" t="s">
        <v>149</v>
      </c>
      <c r="L164" s="45"/>
      <c r="M164" s="221" t="s">
        <v>19</v>
      </c>
      <c r="N164" s="222" t="s">
        <v>45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3">
        <f>S164*H164</f>
        <v>0</v>
      </c>
      <c r="U164" s="224" t="s">
        <v>19</v>
      </c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5" t="s">
        <v>140</v>
      </c>
      <c r="AT164" s="225" t="s">
        <v>136</v>
      </c>
      <c r="AU164" s="225" t="s">
        <v>81</v>
      </c>
      <c r="AY164" s="18" t="s">
        <v>134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8" t="s">
        <v>140</v>
      </c>
      <c r="BK164" s="226">
        <f>ROUND(I164*H164,2)</f>
        <v>0</v>
      </c>
      <c r="BL164" s="18" t="s">
        <v>140</v>
      </c>
      <c r="BM164" s="225" t="s">
        <v>286</v>
      </c>
    </row>
    <row r="165" s="2" customFormat="1">
      <c r="A165" s="39"/>
      <c r="B165" s="40"/>
      <c r="C165" s="41"/>
      <c r="D165" s="227" t="s">
        <v>142</v>
      </c>
      <c r="E165" s="41"/>
      <c r="F165" s="228" t="s">
        <v>287</v>
      </c>
      <c r="G165" s="41"/>
      <c r="H165" s="41"/>
      <c r="I165" s="229"/>
      <c r="J165" s="41"/>
      <c r="K165" s="41"/>
      <c r="L165" s="45"/>
      <c r="M165" s="230"/>
      <c r="N165" s="231"/>
      <c r="O165" s="86"/>
      <c r="P165" s="86"/>
      <c r="Q165" s="86"/>
      <c r="R165" s="86"/>
      <c r="S165" s="86"/>
      <c r="T165" s="86"/>
      <c r="U165" s="87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142</v>
      </c>
      <c r="AU165" s="18" t="s">
        <v>81</v>
      </c>
    </row>
    <row r="166" s="2" customFormat="1">
      <c r="A166" s="39"/>
      <c r="B166" s="40"/>
      <c r="C166" s="41"/>
      <c r="D166" s="253" t="s">
        <v>152</v>
      </c>
      <c r="E166" s="41"/>
      <c r="F166" s="254" t="s">
        <v>288</v>
      </c>
      <c r="G166" s="41"/>
      <c r="H166" s="41"/>
      <c r="I166" s="229"/>
      <c r="J166" s="41"/>
      <c r="K166" s="41"/>
      <c r="L166" s="45"/>
      <c r="M166" s="230"/>
      <c r="N166" s="231"/>
      <c r="O166" s="86"/>
      <c r="P166" s="86"/>
      <c r="Q166" s="86"/>
      <c r="R166" s="86"/>
      <c r="S166" s="86"/>
      <c r="T166" s="86"/>
      <c r="U166" s="87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152</v>
      </c>
      <c r="AU166" s="18" t="s">
        <v>81</v>
      </c>
    </row>
    <row r="167" s="13" customFormat="1">
      <c r="A167" s="13"/>
      <c r="B167" s="232"/>
      <c r="C167" s="233"/>
      <c r="D167" s="227" t="s">
        <v>144</v>
      </c>
      <c r="E167" s="234" t="s">
        <v>19</v>
      </c>
      <c r="F167" s="235" t="s">
        <v>220</v>
      </c>
      <c r="G167" s="233"/>
      <c r="H167" s="234" t="s">
        <v>19</v>
      </c>
      <c r="I167" s="236"/>
      <c r="J167" s="233"/>
      <c r="K167" s="233"/>
      <c r="L167" s="237"/>
      <c r="M167" s="238"/>
      <c r="N167" s="239"/>
      <c r="O167" s="239"/>
      <c r="P167" s="239"/>
      <c r="Q167" s="239"/>
      <c r="R167" s="239"/>
      <c r="S167" s="239"/>
      <c r="T167" s="239"/>
      <c r="U167" s="240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144</v>
      </c>
      <c r="AU167" s="241" t="s">
        <v>81</v>
      </c>
      <c r="AV167" s="13" t="s">
        <v>79</v>
      </c>
      <c r="AW167" s="13" t="s">
        <v>34</v>
      </c>
      <c r="AX167" s="13" t="s">
        <v>72</v>
      </c>
      <c r="AY167" s="241" t="s">
        <v>134</v>
      </c>
    </row>
    <row r="168" s="13" customFormat="1">
      <c r="A168" s="13"/>
      <c r="B168" s="232"/>
      <c r="C168" s="233"/>
      <c r="D168" s="227" t="s">
        <v>144</v>
      </c>
      <c r="E168" s="234" t="s">
        <v>19</v>
      </c>
      <c r="F168" s="235" t="s">
        <v>289</v>
      </c>
      <c r="G168" s="233"/>
      <c r="H168" s="234" t="s">
        <v>19</v>
      </c>
      <c r="I168" s="236"/>
      <c r="J168" s="233"/>
      <c r="K168" s="233"/>
      <c r="L168" s="237"/>
      <c r="M168" s="238"/>
      <c r="N168" s="239"/>
      <c r="O168" s="239"/>
      <c r="P168" s="239"/>
      <c r="Q168" s="239"/>
      <c r="R168" s="239"/>
      <c r="S168" s="239"/>
      <c r="T168" s="239"/>
      <c r="U168" s="240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144</v>
      </c>
      <c r="AU168" s="241" t="s">
        <v>81</v>
      </c>
      <c r="AV168" s="13" t="s">
        <v>79</v>
      </c>
      <c r="AW168" s="13" t="s">
        <v>34</v>
      </c>
      <c r="AX168" s="13" t="s">
        <v>72</v>
      </c>
      <c r="AY168" s="241" t="s">
        <v>134</v>
      </c>
    </row>
    <row r="169" s="14" customFormat="1">
      <c r="A169" s="14"/>
      <c r="B169" s="242"/>
      <c r="C169" s="243"/>
      <c r="D169" s="227" t="s">
        <v>144</v>
      </c>
      <c r="E169" s="244" t="s">
        <v>19</v>
      </c>
      <c r="F169" s="245" t="s">
        <v>290</v>
      </c>
      <c r="G169" s="243"/>
      <c r="H169" s="246">
        <v>51.506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0"/>
      <c r="U169" s="251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144</v>
      </c>
      <c r="AU169" s="252" t="s">
        <v>81</v>
      </c>
      <c r="AV169" s="14" t="s">
        <v>81</v>
      </c>
      <c r="AW169" s="14" t="s">
        <v>34</v>
      </c>
      <c r="AX169" s="14" t="s">
        <v>72</v>
      </c>
      <c r="AY169" s="252" t="s">
        <v>134</v>
      </c>
    </row>
    <row r="170" s="15" customFormat="1">
      <c r="A170" s="15"/>
      <c r="B170" s="255"/>
      <c r="C170" s="256"/>
      <c r="D170" s="227" t="s">
        <v>144</v>
      </c>
      <c r="E170" s="257" t="s">
        <v>19</v>
      </c>
      <c r="F170" s="258" t="s">
        <v>158</v>
      </c>
      <c r="G170" s="256"/>
      <c r="H170" s="259">
        <v>51.506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3"/>
      <c r="U170" s="264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5" t="s">
        <v>144</v>
      </c>
      <c r="AU170" s="265" t="s">
        <v>81</v>
      </c>
      <c r="AV170" s="15" t="s">
        <v>140</v>
      </c>
      <c r="AW170" s="15" t="s">
        <v>34</v>
      </c>
      <c r="AX170" s="15" t="s">
        <v>79</v>
      </c>
      <c r="AY170" s="265" t="s">
        <v>134</v>
      </c>
    </row>
    <row r="171" s="12" customFormat="1" ht="20.88" customHeight="1">
      <c r="A171" s="12"/>
      <c r="B171" s="198"/>
      <c r="C171" s="199"/>
      <c r="D171" s="200" t="s">
        <v>71</v>
      </c>
      <c r="E171" s="212" t="s">
        <v>291</v>
      </c>
      <c r="F171" s="212" t="s">
        <v>292</v>
      </c>
      <c r="G171" s="199"/>
      <c r="H171" s="199"/>
      <c r="I171" s="202"/>
      <c r="J171" s="213">
        <f>BK171</f>
        <v>0</v>
      </c>
      <c r="K171" s="199"/>
      <c r="L171" s="204"/>
      <c r="M171" s="205"/>
      <c r="N171" s="206"/>
      <c r="O171" s="206"/>
      <c r="P171" s="207">
        <f>SUM(P172:P189)</f>
        <v>0</v>
      </c>
      <c r="Q171" s="206"/>
      <c r="R171" s="207">
        <f>SUM(R172:R189)</f>
        <v>0.00020000000000000001</v>
      </c>
      <c r="S171" s="206"/>
      <c r="T171" s="207">
        <f>SUM(T172:T189)</f>
        <v>0</v>
      </c>
      <c r="U171" s="208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9" t="s">
        <v>79</v>
      </c>
      <c r="AT171" s="210" t="s">
        <v>71</v>
      </c>
      <c r="AU171" s="210" t="s">
        <v>81</v>
      </c>
      <c r="AY171" s="209" t="s">
        <v>134</v>
      </c>
      <c r="BK171" s="211">
        <f>SUM(BK172:BK189)</f>
        <v>0</v>
      </c>
    </row>
    <row r="172" s="2" customFormat="1" ht="33" customHeight="1">
      <c r="A172" s="39"/>
      <c r="B172" s="40"/>
      <c r="C172" s="214" t="s">
        <v>293</v>
      </c>
      <c r="D172" s="214" t="s">
        <v>136</v>
      </c>
      <c r="E172" s="215" t="s">
        <v>294</v>
      </c>
      <c r="F172" s="216" t="s">
        <v>295</v>
      </c>
      <c r="G172" s="217" t="s">
        <v>148</v>
      </c>
      <c r="H172" s="218">
        <v>10</v>
      </c>
      <c r="I172" s="219"/>
      <c r="J172" s="220">
        <f>ROUND(I172*H172,2)</f>
        <v>0</v>
      </c>
      <c r="K172" s="216" t="s">
        <v>149</v>
      </c>
      <c r="L172" s="45"/>
      <c r="M172" s="221" t="s">
        <v>19</v>
      </c>
      <c r="N172" s="222" t="s">
        <v>45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3">
        <f>S172*H172</f>
        <v>0</v>
      </c>
      <c r="U172" s="224" t="s">
        <v>19</v>
      </c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5" t="s">
        <v>140</v>
      </c>
      <c r="AT172" s="225" t="s">
        <v>136</v>
      </c>
      <c r="AU172" s="225" t="s">
        <v>97</v>
      </c>
      <c r="AY172" s="18" t="s">
        <v>134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8" t="s">
        <v>140</v>
      </c>
      <c r="BK172" s="226">
        <f>ROUND(I172*H172,2)</f>
        <v>0</v>
      </c>
      <c r="BL172" s="18" t="s">
        <v>140</v>
      </c>
      <c r="BM172" s="225" t="s">
        <v>296</v>
      </c>
    </row>
    <row r="173" s="2" customFormat="1">
      <c r="A173" s="39"/>
      <c r="B173" s="40"/>
      <c r="C173" s="41"/>
      <c r="D173" s="227" t="s">
        <v>142</v>
      </c>
      <c r="E173" s="41"/>
      <c r="F173" s="228" t="s">
        <v>297</v>
      </c>
      <c r="G173" s="41"/>
      <c r="H173" s="41"/>
      <c r="I173" s="229"/>
      <c r="J173" s="41"/>
      <c r="K173" s="41"/>
      <c r="L173" s="45"/>
      <c r="M173" s="230"/>
      <c r="N173" s="231"/>
      <c r="O173" s="86"/>
      <c r="P173" s="86"/>
      <c r="Q173" s="86"/>
      <c r="R173" s="86"/>
      <c r="S173" s="86"/>
      <c r="T173" s="86"/>
      <c r="U173" s="87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142</v>
      </c>
      <c r="AU173" s="18" t="s">
        <v>97</v>
      </c>
    </row>
    <row r="174" s="2" customFormat="1">
      <c r="A174" s="39"/>
      <c r="B174" s="40"/>
      <c r="C174" s="41"/>
      <c r="D174" s="253" t="s">
        <v>152</v>
      </c>
      <c r="E174" s="41"/>
      <c r="F174" s="254" t="s">
        <v>298</v>
      </c>
      <c r="G174" s="41"/>
      <c r="H174" s="41"/>
      <c r="I174" s="229"/>
      <c r="J174" s="41"/>
      <c r="K174" s="41"/>
      <c r="L174" s="45"/>
      <c r="M174" s="230"/>
      <c r="N174" s="231"/>
      <c r="O174" s="86"/>
      <c r="P174" s="86"/>
      <c r="Q174" s="86"/>
      <c r="R174" s="86"/>
      <c r="S174" s="86"/>
      <c r="T174" s="86"/>
      <c r="U174" s="87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152</v>
      </c>
      <c r="AU174" s="18" t="s">
        <v>97</v>
      </c>
    </row>
    <row r="175" s="13" customFormat="1">
      <c r="A175" s="13"/>
      <c r="B175" s="232"/>
      <c r="C175" s="233"/>
      <c r="D175" s="227" t="s">
        <v>144</v>
      </c>
      <c r="E175" s="234" t="s">
        <v>19</v>
      </c>
      <c r="F175" s="235" t="s">
        <v>220</v>
      </c>
      <c r="G175" s="233"/>
      <c r="H175" s="234" t="s">
        <v>19</v>
      </c>
      <c r="I175" s="236"/>
      <c r="J175" s="233"/>
      <c r="K175" s="233"/>
      <c r="L175" s="237"/>
      <c r="M175" s="238"/>
      <c r="N175" s="239"/>
      <c r="O175" s="239"/>
      <c r="P175" s="239"/>
      <c r="Q175" s="239"/>
      <c r="R175" s="239"/>
      <c r="S175" s="239"/>
      <c r="T175" s="239"/>
      <c r="U175" s="240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144</v>
      </c>
      <c r="AU175" s="241" t="s">
        <v>97</v>
      </c>
      <c r="AV175" s="13" t="s">
        <v>79</v>
      </c>
      <c r="AW175" s="13" t="s">
        <v>34</v>
      </c>
      <c r="AX175" s="13" t="s">
        <v>72</v>
      </c>
      <c r="AY175" s="241" t="s">
        <v>134</v>
      </c>
    </row>
    <row r="176" s="13" customFormat="1">
      <c r="A176" s="13"/>
      <c r="B176" s="232"/>
      <c r="C176" s="233"/>
      <c r="D176" s="227" t="s">
        <v>144</v>
      </c>
      <c r="E176" s="234" t="s">
        <v>19</v>
      </c>
      <c r="F176" s="235" t="s">
        <v>299</v>
      </c>
      <c r="G176" s="233"/>
      <c r="H176" s="234" t="s">
        <v>19</v>
      </c>
      <c r="I176" s="236"/>
      <c r="J176" s="233"/>
      <c r="K176" s="233"/>
      <c r="L176" s="237"/>
      <c r="M176" s="238"/>
      <c r="N176" s="239"/>
      <c r="O176" s="239"/>
      <c r="P176" s="239"/>
      <c r="Q176" s="239"/>
      <c r="R176" s="239"/>
      <c r="S176" s="239"/>
      <c r="T176" s="239"/>
      <c r="U176" s="240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144</v>
      </c>
      <c r="AU176" s="241" t="s">
        <v>97</v>
      </c>
      <c r="AV176" s="13" t="s">
        <v>79</v>
      </c>
      <c r="AW176" s="13" t="s">
        <v>34</v>
      </c>
      <c r="AX176" s="13" t="s">
        <v>72</v>
      </c>
      <c r="AY176" s="241" t="s">
        <v>134</v>
      </c>
    </row>
    <row r="177" s="14" customFormat="1">
      <c r="A177" s="14"/>
      <c r="B177" s="242"/>
      <c r="C177" s="243"/>
      <c r="D177" s="227" t="s">
        <v>144</v>
      </c>
      <c r="E177" s="244" t="s">
        <v>19</v>
      </c>
      <c r="F177" s="245" t="s">
        <v>283</v>
      </c>
      <c r="G177" s="243"/>
      <c r="H177" s="246">
        <v>10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0"/>
      <c r="U177" s="251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144</v>
      </c>
      <c r="AU177" s="252" t="s">
        <v>97</v>
      </c>
      <c r="AV177" s="14" t="s">
        <v>81</v>
      </c>
      <c r="AW177" s="14" t="s">
        <v>34</v>
      </c>
      <c r="AX177" s="14" t="s">
        <v>72</v>
      </c>
      <c r="AY177" s="252" t="s">
        <v>134</v>
      </c>
    </row>
    <row r="178" s="15" customFormat="1">
      <c r="A178" s="15"/>
      <c r="B178" s="255"/>
      <c r="C178" s="256"/>
      <c r="D178" s="227" t="s">
        <v>144</v>
      </c>
      <c r="E178" s="257" t="s">
        <v>19</v>
      </c>
      <c r="F178" s="258" t="s">
        <v>158</v>
      </c>
      <c r="G178" s="256"/>
      <c r="H178" s="259">
        <v>10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3"/>
      <c r="U178" s="264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5" t="s">
        <v>144</v>
      </c>
      <c r="AU178" s="265" t="s">
        <v>97</v>
      </c>
      <c r="AV178" s="15" t="s">
        <v>140</v>
      </c>
      <c r="AW178" s="15" t="s">
        <v>34</v>
      </c>
      <c r="AX178" s="15" t="s">
        <v>79</v>
      </c>
      <c r="AY178" s="265" t="s">
        <v>134</v>
      </c>
    </row>
    <row r="179" s="2" customFormat="1" ht="24.15" customHeight="1">
      <c r="A179" s="39"/>
      <c r="B179" s="40"/>
      <c r="C179" s="214" t="s">
        <v>8</v>
      </c>
      <c r="D179" s="214" t="s">
        <v>136</v>
      </c>
      <c r="E179" s="215" t="s">
        <v>300</v>
      </c>
      <c r="F179" s="216" t="s">
        <v>301</v>
      </c>
      <c r="G179" s="217" t="s">
        <v>148</v>
      </c>
      <c r="H179" s="218">
        <v>10</v>
      </c>
      <c r="I179" s="219"/>
      <c r="J179" s="220">
        <f>ROUND(I179*H179,2)</f>
        <v>0</v>
      </c>
      <c r="K179" s="216" t="s">
        <v>149</v>
      </c>
      <c r="L179" s="45"/>
      <c r="M179" s="221" t="s">
        <v>19</v>
      </c>
      <c r="N179" s="222" t="s">
        <v>45</v>
      </c>
      <c r="O179" s="86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3">
        <f>S179*H179</f>
        <v>0</v>
      </c>
      <c r="U179" s="224" t="s">
        <v>19</v>
      </c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5" t="s">
        <v>140</v>
      </c>
      <c r="AT179" s="225" t="s">
        <v>136</v>
      </c>
      <c r="AU179" s="225" t="s">
        <v>97</v>
      </c>
      <c r="AY179" s="18" t="s">
        <v>134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8" t="s">
        <v>140</v>
      </c>
      <c r="BK179" s="226">
        <f>ROUND(I179*H179,2)</f>
        <v>0</v>
      </c>
      <c r="BL179" s="18" t="s">
        <v>140</v>
      </c>
      <c r="BM179" s="225" t="s">
        <v>302</v>
      </c>
    </row>
    <row r="180" s="2" customFormat="1">
      <c r="A180" s="39"/>
      <c r="B180" s="40"/>
      <c r="C180" s="41"/>
      <c r="D180" s="227" t="s">
        <v>142</v>
      </c>
      <c r="E180" s="41"/>
      <c r="F180" s="228" t="s">
        <v>303</v>
      </c>
      <c r="G180" s="41"/>
      <c r="H180" s="41"/>
      <c r="I180" s="229"/>
      <c r="J180" s="41"/>
      <c r="K180" s="41"/>
      <c r="L180" s="45"/>
      <c r="M180" s="230"/>
      <c r="N180" s="231"/>
      <c r="O180" s="86"/>
      <c r="P180" s="86"/>
      <c r="Q180" s="86"/>
      <c r="R180" s="86"/>
      <c r="S180" s="86"/>
      <c r="T180" s="86"/>
      <c r="U180" s="87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142</v>
      </c>
      <c r="AU180" s="18" t="s">
        <v>97</v>
      </c>
    </row>
    <row r="181" s="2" customFormat="1">
      <c r="A181" s="39"/>
      <c r="B181" s="40"/>
      <c r="C181" s="41"/>
      <c r="D181" s="253" t="s">
        <v>152</v>
      </c>
      <c r="E181" s="41"/>
      <c r="F181" s="254" t="s">
        <v>304</v>
      </c>
      <c r="G181" s="41"/>
      <c r="H181" s="41"/>
      <c r="I181" s="229"/>
      <c r="J181" s="41"/>
      <c r="K181" s="41"/>
      <c r="L181" s="45"/>
      <c r="M181" s="230"/>
      <c r="N181" s="231"/>
      <c r="O181" s="86"/>
      <c r="P181" s="86"/>
      <c r="Q181" s="86"/>
      <c r="R181" s="86"/>
      <c r="S181" s="86"/>
      <c r="T181" s="86"/>
      <c r="U181" s="87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152</v>
      </c>
      <c r="AU181" s="18" t="s">
        <v>97</v>
      </c>
    </row>
    <row r="182" s="13" customFormat="1">
      <c r="A182" s="13"/>
      <c r="B182" s="232"/>
      <c r="C182" s="233"/>
      <c r="D182" s="227" t="s">
        <v>144</v>
      </c>
      <c r="E182" s="234" t="s">
        <v>19</v>
      </c>
      <c r="F182" s="235" t="s">
        <v>220</v>
      </c>
      <c r="G182" s="233"/>
      <c r="H182" s="234" t="s">
        <v>19</v>
      </c>
      <c r="I182" s="236"/>
      <c r="J182" s="233"/>
      <c r="K182" s="233"/>
      <c r="L182" s="237"/>
      <c r="M182" s="238"/>
      <c r="N182" s="239"/>
      <c r="O182" s="239"/>
      <c r="P182" s="239"/>
      <c r="Q182" s="239"/>
      <c r="R182" s="239"/>
      <c r="S182" s="239"/>
      <c r="T182" s="239"/>
      <c r="U182" s="240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144</v>
      </c>
      <c r="AU182" s="241" t="s">
        <v>97</v>
      </c>
      <c r="AV182" s="13" t="s">
        <v>79</v>
      </c>
      <c r="AW182" s="13" t="s">
        <v>34</v>
      </c>
      <c r="AX182" s="13" t="s">
        <v>72</v>
      </c>
      <c r="AY182" s="241" t="s">
        <v>134</v>
      </c>
    </row>
    <row r="183" s="13" customFormat="1">
      <c r="A183" s="13"/>
      <c r="B183" s="232"/>
      <c r="C183" s="233"/>
      <c r="D183" s="227" t="s">
        <v>144</v>
      </c>
      <c r="E183" s="234" t="s">
        <v>19</v>
      </c>
      <c r="F183" s="235" t="s">
        <v>299</v>
      </c>
      <c r="G183" s="233"/>
      <c r="H183" s="234" t="s">
        <v>19</v>
      </c>
      <c r="I183" s="236"/>
      <c r="J183" s="233"/>
      <c r="K183" s="233"/>
      <c r="L183" s="237"/>
      <c r="M183" s="238"/>
      <c r="N183" s="239"/>
      <c r="O183" s="239"/>
      <c r="P183" s="239"/>
      <c r="Q183" s="239"/>
      <c r="R183" s="239"/>
      <c r="S183" s="239"/>
      <c r="T183" s="239"/>
      <c r="U183" s="240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144</v>
      </c>
      <c r="AU183" s="241" t="s">
        <v>97</v>
      </c>
      <c r="AV183" s="13" t="s">
        <v>79</v>
      </c>
      <c r="AW183" s="13" t="s">
        <v>34</v>
      </c>
      <c r="AX183" s="13" t="s">
        <v>72</v>
      </c>
      <c r="AY183" s="241" t="s">
        <v>134</v>
      </c>
    </row>
    <row r="184" s="14" customFormat="1">
      <c r="A184" s="14"/>
      <c r="B184" s="242"/>
      <c r="C184" s="243"/>
      <c r="D184" s="227" t="s">
        <v>144</v>
      </c>
      <c r="E184" s="244" t="s">
        <v>19</v>
      </c>
      <c r="F184" s="245" t="s">
        <v>283</v>
      </c>
      <c r="G184" s="243"/>
      <c r="H184" s="246">
        <v>10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0"/>
      <c r="U184" s="251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144</v>
      </c>
      <c r="AU184" s="252" t="s">
        <v>97</v>
      </c>
      <c r="AV184" s="14" t="s">
        <v>81</v>
      </c>
      <c r="AW184" s="14" t="s">
        <v>34</v>
      </c>
      <c r="AX184" s="14" t="s">
        <v>72</v>
      </c>
      <c r="AY184" s="252" t="s">
        <v>134</v>
      </c>
    </row>
    <row r="185" s="15" customFormat="1">
      <c r="A185" s="15"/>
      <c r="B185" s="255"/>
      <c r="C185" s="256"/>
      <c r="D185" s="227" t="s">
        <v>144</v>
      </c>
      <c r="E185" s="257" t="s">
        <v>19</v>
      </c>
      <c r="F185" s="258" t="s">
        <v>158</v>
      </c>
      <c r="G185" s="256"/>
      <c r="H185" s="259">
        <v>10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3"/>
      <c r="U185" s="264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5" t="s">
        <v>144</v>
      </c>
      <c r="AU185" s="265" t="s">
        <v>97</v>
      </c>
      <c r="AV185" s="15" t="s">
        <v>140</v>
      </c>
      <c r="AW185" s="15" t="s">
        <v>34</v>
      </c>
      <c r="AX185" s="15" t="s">
        <v>79</v>
      </c>
      <c r="AY185" s="265" t="s">
        <v>134</v>
      </c>
    </row>
    <row r="186" s="2" customFormat="1" ht="16.5" customHeight="1">
      <c r="A186" s="39"/>
      <c r="B186" s="40"/>
      <c r="C186" s="270" t="s">
        <v>305</v>
      </c>
      <c r="D186" s="270" t="s">
        <v>306</v>
      </c>
      <c r="E186" s="271" t="s">
        <v>307</v>
      </c>
      <c r="F186" s="272" t="s">
        <v>308</v>
      </c>
      <c r="G186" s="273" t="s">
        <v>309</v>
      </c>
      <c r="H186" s="274">
        <v>0.20000000000000001</v>
      </c>
      <c r="I186" s="275"/>
      <c r="J186" s="276">
        <f>ROUND(I186*H186,2)</f>
        <v>0</v>
      </c>
      <c r="K186" s="272" t="s">
        <v>19</v>
      </c>
      <c r="L186" s="277"/>
      <c r="M186" s="278" t="s">
        <v>19</v>
      </c>
      <c r="N186" s="279" t="s">
        <v>45</v>
      </c>
      <c r="O186" s="86"/>
      <c r="P186" s="223">
        <f>O186*H186</f>
        <v>0</v>
      </c>
      <c r="Q186" s="223">
        <v>0.001</v>
      </c>
      <c r="R186" s="223">
        <f>Q186*H186</f>
        <v>0.00020000000000000001</v>
      </c>
      <c r="S186" s="223">
        <v>0</v>
      </c>
      <c r="T186" s="223">
        <f>S186*H186</f>
        <v>0</v>
      </c>
      <c r="U186" s="224" t="s">
        <v>19</v>
      </c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5" t="s">
        <v>268</v>
      </c>
      <c r="AT186" s="225" t="s">
        <v>306</v>
      </c>
      <c r="AU186" s="225" t="s">
        <v>97</v>
      </c>
      <c r="AY186" s="18" t="s">
        <v>134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8" t="s">
        <v>140</v>
      </c>
      <c r="BK186" s="226">
        <f>ROUND(I186*H186,2)</f>
        <v>0</v>
      </c>
      <c r="BL186" s="18" t="s">
        <v>140</v>
      </c>
      <c r="BM186" s="225" t="s">
        <v>310</v>
      </c>
    </row>
    <row r="187" s="2" customFormat="1">
      <c r="A187" s="39"/>
      <c r="B187" s="40"/>
      <c r="C187" s="41"/>
      <c r="D187" s="227" t="s">
        <v>142</v>
      </c>
      <c r="E187" s="41"/>
      <c r="F187" s="228" t="s">
        <v>308</v>
      </c>
      <c r="G187" s="41"/>
      <c r="H187" s="41"/>
      <c r="I187" s="229"/>
      <c r="J187" s="41"/>
      <c r="K187" s="41"/>
      <c r="L187" s="45"/>
      <c r="M187" s="230"/>
      <c r="N187" s="231"/>
      <c r="O187" s="86"/>
      <c r="P187" s="86"/>
      <c r="Q187" s="86"/>
      <c r="R187" s="86"/>
      <c r="S187" s="86"/>
      <c r="T187" s="86"/>
      <c r="U187" s="87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142</v>
      </c>
      <c r="AU187" s="18" t="s">
        <v>97</v>
      </c>
    </row>
    <row r="188" s="14" customFormat="1">
      <c r="A188" s="14"/>
      <c r="B188" s="242"/>
      <c r="C188" s="243"/>
      <c r="D188" s="227" t="s">
        <v>144</v>
      </c>
      <c r="E188" s="244" t="s">
        <v>19</v>
      </c>
      <c r="F188" s="245" t="s">
        <v>283</v>
      </c>
      <c r="G188" s="243"/>
      <c r="H188" s="246">
        <v>10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0"/>
      <c r="U188" s="251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144</v>
      </c>
      <c r="AU188" s="252" t="s">
        <v>97</v>
      </c>
      <c r="AV188" s="14" t="s">
        <v>81</v>
      </c>
      <c r="AW188" s="14" t="s">
        <v>34</v>
      </c>
      <c r="AX188" s="14" t="s">
        <v>79</v>
      </c>
      <c r="AY188" s="252" t="s">
        <v>134</v>
      </c>
    </row>
    <row r="189" s="14" customFormat="1">
      <c r="A189" s="14"/>
      <c r="B189" s="242"/>
      <c r="C189" s="243"/>
      <c r="D189" s="227" t="s">
        <v>144</v>
      </c>
      <c r="E189" s="243"/>
      <c r="F189" s="245" t="s">
        <v>311</v>
      </c>
      <c r="G189" s="243"/>
      <c r="H189" s="246">
        <v>0.20000000000000001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0"/>
      <c r="U189" s="251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144</v>
      </c>
      <c r="AU189" s="252" t="s">
        <v>97</v>
      </c>
      <c r="AV189" s="14" t="s">
        <v>81</v>
      </c>
      <c r="AW189" s="14" t="s">
        <v>4</v>
      </c>
      <c r="AX189" s="14" t="s">
        <v>79</v>
      </c>
      <c r="AY189" s="252" t="s">
        <v>134</v>
      </c>
    </row>
    <row r="190" s="12" customFormat="1" ht="22.8" customHeight="1">
      <c r="A190" s="12"/>
      <c r="B190" s="198"/>
      <c r="C190" s="199"/>
      <c r="D190" s="200" t="s">
        <v>71</v>
      </c>
      <c r="E190" s="212" t="s">
        <v>312</v>
      </c>
      <c r="F190" s="212" t="s">
        <v>313</v>
      </c>
      <c r="G190" s="199"/>
      <c r="H190" s="199"/>
      <c r="I190" s="202"/>
      <c r="J190" s="213">
        <f>BK190</f>
        <v>0</v>
      </c>
      <c r="K190" s="199"/>
      <c r="L190" s="204"/>
      <c r="M190" s="205"/>
      <c r="N190" s="206"/>
      <c r="O190" s="206"/>
      <c r="P190" s="207">
        <f>SUM(P191:P194)</f>
        <v>0</v>
      </c>
      <c r="Q190" s="206"/>
      <c r="R190" s="207">
        <f>SUM(R191:R194)</f>
        <v>0</v>
      </c>
      <c r="S190" s="206"/>
      <c r="T190" s="207">
        <f>SUM(T191:T194)</f>
        <v>0</v>
      </c>
      <c r="U190" s="208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9" t="s">
        <v>79</v>
      </c>
      <c r="AT190" s="210" t="s">
        <v>71</v>
      </c>
      <c r="AU190" s="210" t="s">
        <v>79</v>
      </c>
      <c r="AY190" s="209" t="s">
        <v>134</v>
      </c>
      <c r="BK190" s="211">
        <f>SUM(BK191:BK194)</f>
        <v>0</v>
      </c>
    </row>
    <row r="191" s="2" customFormat="1" ht="21.75" customHeight="1">
      <c r="A191" s="39"/>
      <c r="B191" s="40"/>
      <c r="C191" s="214" t="s">
        <v>314</v>
      </c>
      <c r="D191" s="214" t="s">
        <v>136</v>
      </c>
      <c r="E191" s="215" t="s">
        <v>315</v>
      </c>
      <c r="F191" s="216" t="s">
        <v>316</v>
      </c>
      <c r="G191" s="217" t="s">
        <v>241</v>
      </c>
      <c r="H191" s="218">
        <v>69.888000000000005</v>
      </c>
      <c r="I191" s="219"/>
      <c r="J191" s="220">
        <f>ROUND(I191*H191,2)</f>
        <v>0</v>
      </c>
      <c r="K191" s="216" t="s">
        <v>149</v>
      </c>
      <c r="L191" s="45"/>
      <c r="M191" s="221" t="s">
        <v>19</v>
      </c>
      <c r="N191" s="222" t="s">
        <v>45</v>
      </c>
      <c r="O191" s="86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3">
        <f>S191*H191</f>
        <v>0</v>
      </c>
      <c r="U191" s="224" t="s">
        <v>19</v>
      </c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5" t="s">
        <v>140</v>
      </c>
      <c r="AT191" s="225" t="s">
        <v>136</v>
      </c>
      <c r="AU191" s="225" t="s">
        <v>81</v>
      </c>
      <c r="AY191" s="18" t="s">
        <v>134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8" t="s">
        <v>140</v>
      </c>
      <c r="BK191" s="226">
        <f>ROUND(I191*H191,2)</f>
        <v>0</v>
      </c>
      <c r="BL191" s="18" t="s">
        <v>140</v>
      </c>
      <c r="BM191" s="225" t="s">
        <v>317</v>
      </c>
    </row>
    <row r="192" s="2" customFormat="1">
      <c r="A192" s="39"/>
      <c r="B192" s="40"/>
      <c r="C192" s="41"/>
      <c r="D192" s="227" t="s">
        <v>142</v>
      </c>
      <c r="E192" s="41"/>
      <c r="F192" s="228" t="s">
        <v>318</v>
      </c>
      <c r="G192" s="41"/>
      <c r="H192" s="41"/>
      <c r="I192" s="229"/>
      <c r="J192" s="41"/>
      <c r="K192" s="41"/>
      <c r="L192" s="45"/>
      <c r="M192" s="230"/>
      <c r="N192" s="231"/>
      <c r="O192" s="86"/>
      <c r="P192" s="86"/>
      <c r="Q192" s="86"/>
      <c r="R192" s="86"/>
      <c r="S192" s="86"/>
      <c r="T192" s="86"/>
      <c r="U192" s="87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142</v>
      </c>
      <c r="AU192" s="18" t="s">
        <v>81</v>
      </c>
    </row>
    <row r="193" s="2" customFormat="1">
      <c r="A193" s="39"/>
      <c r="B193" s="40"/>
      <c r="C193" s="41"/>
      <c r="D193" s="253" t="s">
        <v>152</v>
      </c>
      <c r="E193" s="41"/>
      <c r="F193" s="254" t="s">
        <v>319</v>
      </c>
      <c r="G193" s="41"/>
      <c r="H193" s="41"/>
      <c r="I193" s="229"/>
      <c r="J193" s="41"/>
      <c r="K193" s="41"/>
      <c r="L193" s="45"/>
      <c r="M193" s="230"/>
      <c r="N193" s="231"/>
      <c r="O193" s="86"/>
      <c r="P193" s="86"/>
      <c r="Q193" s="86"/>
      <c r="R193" s="86"/>
      <c r="S193" s="86"/>
      <c r="T193" s="86"/>
      <c r="U193" s="87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152</v>
      </c>
      <c r="AU193" s="18" t="s">
        <v>81</v>
      </c>
    </row>
    <row r="194" s="14" customFormat="1">
      <c r="A194" s="14"/>
      <c r="B194" s="242"/>
      <c r="C194" s="243"/>
      <c r="D194" s="227" t="s">
        <v>144</v>
      </c>
      <c r="E194" s="244" t="s">
        <v>19</v>
      </c>
      <c r="F194" s="245" t="s">
        <v>320</v>
      </c>
      <c r="G194" s="243"/>
      <c r="H194" s="246">
        <v>69.888000000000005</v>
      </c>
      <c r="I194" s="247"/>
      <c r="J194" s="243"/>
      <c r="K194" s="243"/>
      <c r="L194" s="248"/>
      <c r="M194" s="280"/>
      <c r="N194" s="281"/>
      <c r="O194" s="281"/>
      <c r="P194" s="281"/>
      <c r="Q194" s="281"/>
      <c r="R194" s="281"/>
      <c r="S194" s="281"/>
      <c r="T194" s="281"/>
      <c r="U194" s="282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144</v>
      </c>
      <c r="AU194" s="252" t="s">
        <v>81</v>
      </c>
      <c r="AV194" s="14" t="s">
        <v>81</v>
      </c>
      <c r="AW194" s="14" t="s">
        <v>34</v>
      </c>
      <c r="AX194" s="14" t="s">
        <v>79</v>
      </c>
      <c r="AY194" s="252" t="s">
        <v>134</v>
      </c>
    </row>
    <row r="195" s="2" customFormat="1" ht="6.96" customHeight="1">
      <c r="A195" s="39"/>
      <c r="B195" s="61"/>
      <c r="C195" s="62"/>
      <c r="D195" s="62"/>
      <c r="E195" s="62"/>
      <c r="F195" s="62"/>
      <c r="G195" s="62"/>
      <c r="H195" s="62"/>
      <c r="I195" s="62"/>
      <c r="J195" s="62"/>
      <c r="K195" s="62"/>
      <c r="L195" s="45"/>
      <c r="M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</row>
  </sheetData>
  <sheetProtection sheet="1" autoFilter="0" formatColumns="0" formatRows="0" objects="1" scenarios="1" spinCount="100000" saltValue="iIbirU/7WpPQjAXKCgWPi+a1oilPrAzYzdfTCJYGd/+WJzef9r/CjJJsAmcNYLceAhq5IAc6Bcam5E5dF2SeyA==" hashValue="wX2PzT3c8UJxf7Z5QRy3uglf4LvDlBMUyrlHMG90jkefh/e7SoYv28AU2fGVWQfdBi/LEd7XxcVQDZct0qiJKQ==" algorithmName="SHA-512" password="CC35"/>
  <autoFilter ref="C91:K19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7" r:id="rId1" display="https://podminky.urs.cz/item/CS_URS_2025_01/131251102"/>
    <hyperlink ref="F104" r:id="rId2" display="https://podminky.urs.cz/item/CS_URS_2025_01/162351103"/>
    <hyperlink ref="F115" r:id="rId3" display="https://podminky.urs.cz/item/CS_URS_2025_01/167151101"/>
    <hyperlink ref="F131" r:id="rId4" display="https://podminky.urs.cz/item/CS_URS_2025_01/181951112"/>
    <hyperlink ref="F137" r:id="rId5" display="https://podminky.urs.cz/item/CS_URS_2025_01/173153101"/>
    <hyperlink ref="F144" r:id="rId6" display="https://podminky.urs.cz/item/CS_URS_2025_01/966025113"/>
    <hyperlink ref="F151" r:id="rId7" display="https://podminky.urs.cz/item/CS_URS_2025_01/321214511R"/>
    <hyperlink ref="F159" r:id="rId8" display="https://podminky.urs.cz/item/CS_URS_2025_01/463212111"/>
    <hyperlink ref="F166" r:id="rId9" display="https://podminky.urs.cz/item/CS_URS_2025_01/463212191"/>
    <hyperlink ref="F174" r:id="rId10" display="https://podminky.urs.cz/item/CS_URS_2025_01/181351005"/>
    <hyperlink ref="F181" r:id="rId11" display="https://podminky.urs.cz/item/CS_URS_2025_01/181411121"/>
    <hyperlink ref="F193" r:id="rId12" display="https://podminky.urs.cz/item/CS_URS_2025_01/998321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81</v>
      </c>
    </row>
    <row r="4" s="1" customFormat="1" ht="24.96" customHeight="1">
      <c r="B4" s="21"/>
      <c r="D4" s="143" t="s">
        <v>105</v>
      </c>
      <c r="L4" s="21"/>
      <c r="M4" s="144" t="s">
        <v>10</v>
      </c>
      <c r="AT4" s="18" t="s">
        <v>34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26.25" customHeight="1">
      <c r="B7" s="21"/>
      <c r="E7" s="146" t="str">
        <f>'Rekapitulace stavby'!K6</f>
        <v>VD Harcov, VD Fojtka, odstranění nánosů ze štěrkových přehrážek a obnova opevnění</v>
      </c>
      <c r="F7" s="145"/>
      <c r="G7" s="145"/>
      <c r="H7" s="145"/>
      <c r="L7" s="21"/>
    </row>
    <row r="8" s="1" customFormat="1" ht="12" customHeight="1">
      <c r="B8" s="21"/>
      <c r="D8" s="145" t="s">
        <v>106</v>
      </c>
      <c r="L8" s="21"/>
    </row>
    <row r="9" s="2" customFormat="1" ht="23.25" customHeight="1">
      <c r="A9" s="39"/>
      <c r="B9" s="45"/>
      <c r="C9" s="39"/>
      <c r="D9" s="39"/>
      <c r="E9" s="146" t="s">
        <v>107</v>
      </c>
      <c r="F9" s="39"/>
      <c r="G9" s="39"/>
      <c r="H9" s="39"/>
      <c r="I9" s="39"/>
      <c r="J9" s="39"/>
      <c r="K9" s="39"/>
      <c r="L9" s="14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5" t="s">
        <v>108</v>
      </c>
      <c r="E10" s="39"/>
      <c r="F10" s="39"/>
      <c r="G10" s="39"/>
      <c r="H10" s="39"/>
      <c r="I10" s="39"/>
      <c r="J10" s="39"/>
      <c r="K10" s="39"/>
      <c r="L10" s="14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8" t="s">
        <v>321</v>
      </c>
      <c r="F11" s="39"/>
      <c r="G11" s="39"/>
      <c r="H11" s="39"/>
      <c r="I11" s="39"/>
      <c r="J11" s="39"/>
      <c r="K11" s="39"/>
      <c r="L11" s="14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5" t="s">
        <v>18</v>
      </c>
      <c r="E13" s="39"/>
      <c r="F13" s="135" t="s">
        <v>19</v>
      </c>
      <c r="G13" s="39"/>
      <c r="H13" s="39"/>
      <c r="I13" s="145" t="s">
        <v>20</v>
      </c>
      <c r="J13" s="135" t="s">
        <v>19</v>
      </c>
      <c r="K13" s="39"/>
      <c r="L13" s="14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5" t="s">
        <v>21</v>
      </c>
      <c r="E14" s="39"/>
      <c r="F14" s="135" t="s">
        <v>22</v>
      </c>
      <c r="G14" s="39"/>
      <c r="H14" s="39"/>
      <c r="I14" s="145" t="s">
        <v>23</v>
      </c>
      <c r="J14" s="149" t="str">
        <f>'Rekapitulace stavby'!AN8</f>
        <v>13.5.2025</v>
      </c>
      <c r="K14" s="39"/>
      <c r="L14" s="14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25</v>
      </c>
      <c r="E16" s="39"/>
      <c r="F16" s="39"/>
      <c r="G16" s="39"/>
      <c r="H16" s="39"/>
      <c r="I16" s="145" t="s">
        <v>26</v>
      </c>
      <c r="J16" s="135" t="s">
        <v>27</v>
      </c>
      <c r="K16" s="39"/>
      <c r="L16" s="14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5" t="s">
        <v>28</v>
      </c>
      <c r="F17" s="39"/>
      <c r="G17" s="39"/>
      <c r="H17" s="39"/>
      <c r="I17" s="145" t="s">
        <v>29</v>
      </c>
      <c r="J17" s="135" t="s">
        <v>30</v>
      </c>
      <c r="K17" s="39"/>
      <c r="L17" s="14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5" t="s">
        <v>31</v>
      </c>
      <c r="E19" s="39"/>
      <c r="F19" s="39"/>
      <c r="G19" s="39"/>
      <c r="H19" s="39"/>
      <c r="I19" s="145" t="s">
        <v>26</v>
      </c>
      <c r="J19" s="34" t="str">
        <f>'Rekapitulace stavby'!AN13</f>
        <v>Vyplň údaj</v>
      </c>
      <c r="K19" s="39"/>
      <c r="L19" s="14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5"/>
      <c r="G20" s="135"/>
      <c r="H20" s="135"/>
      <c r="I20" s="145" t="s">
        <v>29</v>
      </c>
      <c r="J20" s="34" t="str">
        <f>'Rekapitulace stavby'!AN14</f>
        <v>Vyplň údaj</v>
      </c>
      <c r="K20" s="39"/>
      <c r="L20" s="14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5" t="s">
        <v>33</v>
      </c>
      <c r="E22" s="39"/>
      <c r="F22" s="39"/>
      <c r="G22" s="39"/>
      <c r="H22" s="39"/>
      <c r="I22" s="145" t="s">
        <v>26</v>
      </c>
      <c r="J22" s="135" t="s">
        <v>27</v>
      </c>
      <c r="K22" s="39"/>
      <c r="L22" s="14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5" t="s">
        <v>28</v>
      </c>
      <c r="F23" s="39"/>
      <c r="G23" s="39"/>
      <c r="H23" s="39"/>
      <c r="I23" s="145" t="s">
        <v>29</v>
      </c>
      <c r="J23" s="135" t="s">
        <v>30</v>
      </c>
      <c r="K23" s="39"/>
      <c r="L23" s="14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5" t="s">
        <v>35</v>
      </c>
      <c r="E25" s="39"/>
      <c r="F25" s="39"/>
      <c r="G25" s="39"/>
      <c r="H25" s="39"/>
      <c r="I25" s="145" t="s">
        <v>26</v>
      </c>
      <c r="J25" s="135" t="s">
        <v>27</v>
      </c>
      <c r="K25" s="39"/>
      <c r="L25" s="14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5" t="s">
        <v>322</v>
      </c>
      <c r="F26" s="39"/>
      <c r="G26" s="39"/>
      <c r="H26" s="39"/>
      <c r="I26" s="145" t="s">
        <v>29</v>
      </c>
      <c r="J26" s="135" t="s">
        <v>30</v>
      </c>
      <c r="K26" s="39"/>
      <c r="L26" s="14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7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5" t="s">
        <v>36</v>
      </c>
      <c r="E28" s="39"/>
      <c r="F28" s="39"/>
      <c r="G28" s="39"/>
      <c r="H28" s="39"/>
      <c r="I28" s="39"/>
      <c r="J28" s="39"/>
      <c r="K28" s="39"/>
      <c r="L28" s="14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4"/>
      <c r="E31" s="154"/>
      <c r="F31" s="154"/>
      <c r="G31" s="154"/>
      <c r="H31" s="154"/>
      <c r="I31" s="154"/>
      <c r="J31" s="154"/>
      <c r="K31" s="154"/>
      <c r="L31" s="14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5" t="s">
        <v>38</v>
      </c>
      <c r="E32" s="39"/>
      <c r="F32" s="39"/>
      <c r="G32" s="39"/>
      <c r="H32" s="39"/>
      <c r="I32" s="39"/>
      <c r="J32" s="156">
        <f>ROUND(J90, 2)</f>
        <v>0</v>
      </c>
      <c r="K32" s="39"/>
      <c r="L32" s="14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4"/>
      <c r="E33" s="154"/>
      <c r="F33" s="154"/>
      <c r="G33" s="154"/>
      <c r="H33" s="154"/>
      <c r="I33" s="154"/>
      <c r="J33" s="154"/>
      <c r="K33" s="154"/>
      <c r="L33" s="14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7" t="s">
        <v>40</v>
      </c>
      <c r="G34" s="39"/>
      <c r="H34" s="39"/>
      <c r="I34" s="157" t="s">
        <v>39</v>
      </c>
      <c r="J34" s="157" t="s">
        <v>41</v>
      </c>
      <c r="K34" s="39"/>
      <c r="L34" s="14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8" t="s">
        <v>42</v>
      </c>
      <c r="E35" s="145" t="s">
        <v>43</v>
      </c>
      <c r="F35" s="159">
        <f>ROUND((SUM(BE90:BE216)),  2)</f>
        <v>0</v>
      </c>
      <c r="G35" s="39"/>
      <c r="H35" s="39"/>
      <c r="I35" s="160">
        <v>0.20999999999999999</v>
      </c>
      <c r="J35" s="159">
        <f>ROUND(((SUM(BE90:BE216))*I35),  2)</f>
        <v>0</v>
      </c>
      <c r="K35" s="39"/>
      <c r="L35" s="14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5" t="s">
        <v>44</v>
      </c>
      <c r="F36" s="159">
        <f>ROUND((SUM(BF90:BF216)),  2)</f>
        <v>0</v>
      </c>
      <c r="G36" s="39"/>
      <c r="H36" s="39"/>
      <c r="I36" s="160">
        <v>0.12</v>
      </c>
      <c r="J36" s="159">
        <f>ROUND(((SUM(BF90:BF216))*I36),  2)</f>
        <v>0</v>
      </c>
      <c r="K36" s="39"/>
      <c r="L36" s="14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5" t="s">
        <v>42</v>
      </c>
      <c r="E37" s="145" t="s">
        <v>45</v>
      </c>
      <c r="F37" s="159">
        <f>ROUND((SUM(BG90:BG216)),  2)</f>
        <v>0</v>
      </c>
      <c r="G37" s="39"/>
      <c r="H37" s="39"/>
      <c r="I37" s="160">
        <v>0.20999999999999999</v>
      </c>
      <c r="J37" s="159">
        <f>0</f>
        <v>0</v>
      </c>
      <c r="K37" s="39"/>
      <c r="L37" s="14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46</v>
      </c>
      <c r="F38" s="159">
        <f>ROUND((SUM(BH90:BH216)),  2)</f>
        <v>0</v>
      </c>
      <c r="G38" s="39"/>
      <c r="H38" s="39"/>
      <c r="I38" s="160">
        <v>0.12</v>
      </c>
      <c r="J38" s="159">
        <f>0</f>
        <v>0</v>
      </c>
      <c r="K38" s="39"/>
      <c r="L38" s="14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47</v>
      </c>
      <c r="F39" s="159">
        <f>ROUND((SUM(BI90:BI216)),  2)</f>
        <v>0</v>
      </c>
      <c r="G39" s="39"/>
      <c r="H39" s="39"/>
      <c r="I39" s="160">
        <v>0</v>
      </c>
      <c r="J39" s="159">
        <f>0</f>
        <v>0</v>
      </c>
      <c r="K39" s="39"/>
      <c r="L39" s="14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111</v>
      </c>
      <c r="D47" s="41"/>
      <c r="E47" s="41"/>
      <c r="F47" s="41"/>
      <c r="G47" s="41"/>
      <c r="H47" s="41"/>
      <c r="I47" s="41"/>
      <c r="J47" s="41"/>
      <c r="K47" s="41"/>
      <c r="L47" s="14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26.25" customHeight="1">
      <c r="A50" s="39"/>
      <c r="B50" s="40"/>
      <c r="C50" s="41"/>
      <c r="D50" s="41"/>
      <c r="E50" s="172" t="str">
        <f>E7</f>
        <v>VD Harcov, VD Fojtka, odstranění nánosů ze štěrkových přehrážek a obnova opevnění</v>
      </c>
      <c r="F50" s="33"/>
      <c r="G50" s="33"/>
      <c r="H50" s="33"/>
      <c r="I50" s="41"/>
      <c r="J50" s="41"/>
      <c r="K50" s="41"/>
      <c r="L50" s="14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106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23.25" customHeight="1">
      <c r="A52" s="39"/>
      <c r="B52" s="40"/>
      <c r="C52" s="41"/>
      <c r="D52" s="41"/>
      <c r="E52" s="172" t="s">
        <v>107</v>
      </c>
      <c r="F52" s="41"/>
      <c r="G52" s="41"/>
      <c r="H52" s="41"/>
      <c r="I52" s="41"/>
      <c r="J52" s="41"/>
      <c r="K52" s="41"/>
      <c r="L52" s="14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108</v>
      </c>
      <c r="D53" s="41"/>
      <c r="E53" s="41"/>
      <c r="F53" s="41"/>
      <c r="G53" s="41"/>
      <c r="H53" s="41"/>
      <c r="I53" s="41"/>
      <c r="J53" s="41"/>
      <c r="K53" s="41"/>
      <c r="L53" s="14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1" t="str">
        <f>E11</f>
        <v>VON - Vedlejší a ostatní náklady</v>
      </c>
      <c r="F54" s="41"/>
      <c r="G54" s="41"/>
      <c r="H54" s="41"/>
      <c r="I54" s="41"/>
      <c r="J54" s="41"/>
      <c r="K54" s="41"/>
      <c r="L54" s="14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4" t="str">
        <f>IF(J14="","",J14)</f>
        <v>13.5.2025</v>
      </c>
      <c r="K56" s="41"/>
      <c r="L56" s="14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Povodí Labe, státní podnik</v>
      </c>
      <c r="G58" s="41"/>
      <c r="H58" s="41"/>
      <c r="I58" s="33" t="s">
        <v>33</v>
      </c>
      <c r="J58" s="37" t="str">
        <f>E23</f>
        <v>Povodí Labe, státní podnik</v>
      </c>
      <c r="K58" s="41"/>
      <c r="L58" s="14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5.6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35</v>
      </c>
      <c r="J59" s="37" t="str">
        <f>E26</f>
        <v>Pla, s.p. - Ing. Petr Kunc</v>
      </c>
      <c r="K59" s="41"/>
      <c r="L59" s="14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7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3" t="s">
        <v>112</v>
      </c>
      <c r="D61" s="174"/>
      <c r="E61" s="174"/>
      <c r="F61" s="174"/>
      <c r="G61" s="174"/>
      <c r="H61" s="174"/>
      <c r="I61" s="174"/>
      <c r="J61" s="175" t="s">
        <v>113</v>
      </c>
      <c r="K61" s="174"/>
      <c r="L61" s="147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7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6" t="s">
        <v>70</v>
      </c>
      <c r="D63" s="41"/>
      <c r="E63" s="41"/>
      <c r="F63" s="41"/>
      <c r="G63" s="41"/>
      <c r="H63" s="41"/>
      <c r="I63" s="41"/>
      <c r="J63" s="104">
        <f>J90</f>
        <v>0</v>
      </c>
      <c r="K63" s="41"/>
      <c r="L63" s="147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114</v>
      </c>
    </row>
    <row r="64" hidden="1" s="9" customFormat="1" ht="24.96" customHeight="1">
      <c r="A64" s="9"/>
      <c r="B64" s="177"/>
      <c r="C64" s="178"/>
      <c r="D64" s="179" t="s">
        <v>323</v>
      </c>
      <c r="E64" s="180"/>
      <c r="F64" s="180"/>
      <c r="G64" s="180"/>
      <c r="H64" s="180"/>
      <c r="I64" s="180"/>
      <c r="J64" s="181">
        <f>J91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3"/>
      <c r="C65" s="127"/>
      <c r="D65" s="184" t="s">
        <v>324</v>
      </c>
      <c r="E65" s="185"/>
      <c r="F65" s="185"/>
      <c r="G65" s="185"/>
      <c r="H65" s="185"/>
      <c r="I65" s="185"/>
      <c r="J65" s="186">
        <f>J92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3"/>
      <c r="C66" s="127"/>
      <c r="D66" s="184" t="s">
        <v>325</v>
      </c>
      <c r="E66" s="185"/>
      <c r="F66" s="185"/>
      <c r="G66" s="185"/>
      <c r="H66" s="185"/>
      <c r="I66" s="185"/>
      <c r="J66" s="186">
        <f>J125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3"/>
      <c r="C67" s="127"/>
      <c r="D67" s="184" t="s">
        <v>326</v>
      </c>
      <c r="E67" s="185"/>
      <c r="F67" s="185"/>
      <c r="G67" s="185"/>
      <c r="H67" s="185"/>
      <c r="I67" s="185"/>
      <c r="J67" s="186">
        <f>J153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3"/>
      <c r="C68" s="127"/>
      <c r="D68" s="184" t="s">
        <v>327</v>
      </c>
      <c r="E68" s="185"/>
      <c r="F68" s="185"/>
      <c r="G68" s="185"/>
      <c r="H68" s="185"/>
      <c r="I68" s="185"/>
      <c r="J68" s="186">
        <f>J167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hidden="1" s="2" customFormat="1" ht="6.96" customHeight="1">
      <c r="A70" s="39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hidden="1"/>
    <row r="72" hidden="1"/>
    <row r="73" hidden="1"/>
    <row r="74" s="2" customFormat="1" ht="6.96" customHeight="1">
      <c r="A74" s="39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118</v>
      </c>
      <c r="D75" s="41"/>
      <c r="E75" s="41"/>
      <c r="F75" s="41"/>
      <c r="G75" s="41"/>
      <c r="H75" s="41"/>
      <c r="I75" s="41"/>
      <c r="J75" s="41"/>
      <c r="K75" s="41"/>
      <c r="L75" s="14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6.25" customHeight="1">
      <c r="A78" s="39"/>
      <c r="B78" s="40"/>
      <c r="C78" s="41"/>
      <c r="D78" s="41"/>
      <c r="E78" s="172" t="str">
        <f>E7</f>
        <v>VD Harcov, VD Fojtka, odstranění nánosů ze štěrkových přehrážek a obnova opevnění</v>
      </c>
      <c r="F78" s="33"/>
      <c r="G78" s="33"/>
      <c r="H78" s="33"/>
      <c r="I78" s="41"/>
      <c r="J78" s="41"/>
      <c r="K78" s="41"/>
      <c r="L78" s="14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106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23.25" customHeight="1">
      <c r="A80" s="39"/>
      <c r="B80" s="40"/>
      <c r="C80" s="41"/>
      <c r="D80" s="41"/>
      <c r="E80" s="172" t="s">
        <v>107</v>
      </c>
      <c r="F80" s="41"/>
      <c r="G80" s="41"/>
      <c r="H80" s="41"/>
      <c r="I80" s="41"/>
      <c r="J80" s="41"/>
      <c r="K80" s="41"/>
      <c r="L80" s="14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108</v>
      </c>
      <c r="D81" s="41"/>
      <c r="E81" s="41"/>
      <c r="F81" s="41"/>
      <c r="G81" s="41"/>
      <c r="H81" s="41"/>
      <c r="I81" s="41"/>
      <c r="J81" s="41"/>
      <c r="K81" s="41"/>
      <c r="L81" s="14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1" t="str">
        <f>E11</f>
        <v>VON - Vedlejší a ostatní náklady</v>
      </c>
      <c r="F82" s="41"/>
      <c r="G82" s="41"/>
      <c r="H82" s="41"/>
      <c r="I82" s="41"/>
      <c r="J82" s="41"/>
      <c r="K82" s="41"/>
      <c r="L82" s="14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F14</f>
        <v xml:space="preserve"> </v>
      </c>
      <c r="G84" s="41"/>
      <c r="H84" s="41"/>
      <c r="I84" s="33" t="s">
        <v>23</v>
      </c>
      <c r="J84" s="74" t="str">
        <f>IF(J14="","",J14)</f>
        <v>13.5.2025</v>
      </c>
      <c r="K84" s="41"/>
      <c r="L84" s="14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7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25.65" customHeight="1">
      <c r="A86" s="39"/>
      <c r="B86" s="40"/>
      <c r="C86" s="33" t="s">
        <v>25</v>
      </c>
      <c r="D86" s="41"/>
      <c r="E86" s="41"/>
      <c r="F86" s="28" t="str">
        <f>E17</f>
        <v>Povodí Labe, státní podnik</v>
      </c>
      <c r="G86" s="41"/>
      <c r="H86" s="41"/>
      <c r="I86" s="33" t="s">
        <v>33</v>
      </c>
      <c r="J86" s="37" t="str">
        <f>E23</f>
        <v>Povodí Labe, státní podnik</v>
      </c>
      <c r="K86" s="41"/>
      <c r="L86" s="147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5.65" customHeight="1">
      <c r="A87" s="39"/>
      <c r="B87" s="40"/>
      <c r="C87" s="33" t="s">
        <v>31</v>
      </c>
      <c r="D87" s="41"/>
      <c r="E87" s="41"/>
      <c r="F87" s="28" t="str">
        <f>IF(E20="","",E20)</f>
        <v>Vyplň údaj</v>
      </c>
      <c r="G87" s="41"/>
      <c r="H87" s="41"/>
      <c r="I87" s="33" t="s">
        <v>35</v>
      </c>
      <c r="J87" s="37" t="str">
        <f>E26</f>
        <v>Pla, s.p. - Ing. Petr Kunc</v>
      </c>
      <c r="K87" s="41"/>
      <c r="L87" s="147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7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8"/>
      <c r="B89" s="189"/>
      <c r="C89" s="190" t="s">
        <v>119</v>
      </c>
      <c r="D89" s="191" t="s">
        <v>57</v>
      </c>
      <c r="E89" s="191" t="s">
        <v>53</v>
      </c>
      <c r="F89" s="191" t="s">
        <v>54</v>
      </c>
      <c r="G89" s="191" t="s">
        <v>120</v>
      </c>
      <c r="H89" s="191" t="s">
        <v>121</v>
      </c>
      <c r="I89" s="191" t="s">
        <v>122</v>
      </c>
      <c r="J89" s="191" t="s">
        <v>113</v>
      </c>
      <c r="K89" s="192" t="s">
        <v>123</v>
      </c>
      <c r="L89" s="193"/>
      <c r="M89" s="94" t="s">
        <v>19</v>
      </c>
      <c r="N89" s="95" t="s">
        <v>42</v>
      </c>
      <c r="O89" s="95" t="s">
        <v>124</v>
      </c>
      <c r="P89" s="95" t="s">
        <v>125</v>
      </c>
      <c r="Q89" s="95" t="s">
        <v>126</v>
      </c>
      <c r="R89" s="95" t="s">
        <v>127</v>
      </c>
      <c r="S89" s="95" t="s">
        <v>128</v>
      </c>
      <c r="T89" s="95" t="s">
        <v>129</v>
      </c>
      <c r="U89" s="96" t="s">
        <v>130</v>
      </c>
      <c r="V89" s="188"/>
      <c r="W89" s="188"/>
      <c r="X89" s="188"/>
      <c r="Y89" s="188"/>
      <c r="Z89" s="188"/>
      <c r="AA89" s="188"/>
      <c r="AB89" s="188"/>
      <c r="AC89" s="188"/>
      <c r="AD89" s="188"/>
      <c r="AE89" s="188"/>
    </row>
    <row r="90" s="2" customFormat="1" ht="22.8" customHeight="1">
      <c r="A90" s="39"/>
      <c r="B90" s="40"/>
      <c r="C90" s="101" t="s">
        <v>131</v>
      </c>
      <c r="D90" s="41"/>
      <c r="E90" s="41"/>
      <c r="F90" s="41"/>
      <c r="G90" s="41"/>
      <c r="H90" s="41"/>
      <c r="I90" s="41"/>
      <c r="J90" s="194">
        <f>BK90</f>
        <v>0</v>
      </c>
      <c r="K90" s="41"/>
      <c r="L90" s="45"/>
      <c r="M90" s="97"/>
      <c r="N90" s="195"/>
      <c r="O90" s="98"/>
      <c r="P90" s="196">
        <f>P91</f>
        <v>0</v>
      </c>
      <c r="Q90" s="98"/>
      <c r="R90" s="196">
        <f>R91</f>
        <v>0.085407999999999998</v>
      </c>
      <c r="S90" s="98"/>
      <c r="T90" s="196">
        <f>T91</f>
        <v>0</v>
      </c>
      <c r="U90" s="9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71</v>
      </c>
      <c r="AU90" s="18" t="s">
        <v>114</v>
      </c>
      <c r="BK90" s="197">
        <f>BK91</f>
        <v>0</v>
      </c>
    </row>
    <row r="91" s="12" customFormat="1" ht="25.92" customHeight="1">
      <c r="A91" s="12"/>
      <c r="B91" s="198"/>
      <c r="C91" s="199"/>
      <c r="D91" s="200" t="s">
        <v>71</v>
      </c>
      <c r="E91" s="201" t="s">
        <v>328</v>
      </c>
      <c r="F91" s="201" t="s">
        <v>329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P92+P125+P153+P167</f>
        <v>0</v>
      </c>
      <c r="Q91" s="206"/>
      <c r="R91" s="207">
        <f>R92+R125+R153+R167</f>
        <v>0.085407999999999998</v>
      </c>
      <c r="S91" s="206"/>
      <c r="T91" s="207">
        <f>T92+T125+T153+T167</f>
        <v>0</v>
      </c>
      <c r="U91" s="208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79</v>
      </c>
      <c r="AT91" s="210" t="s">
        <v>71</v>
      </c>
      <c r="AU91" s="210" t="s">
        <v>72</v>
      </c>
      <c r="AY91" s="209" t="s">
        <v>134</v>
      </c>
      <c r="BK91" s="211">
        <f>BK92+BK125+BK153+BK167</f>
        <v>0</v>
      </c>
    </row>
    <row r="92" s="12" customFormat="1" ht="22.8" customHeight="1">
      <c r="A92" s="12"/>
      <c r="B92" s="198"/>
      <c r="C92" s="199"/>
      <c r="D92" s="200" t="s">
        <v>71</v>
      </c>
      <c r="E92" s="212" t="s">
        <v>330</v>
      </c>
      <c r="F92" s="212" t="s">
        <v>331</v>
      </c>
      <c r="G92" s="199"/>
      <c r="H92" s="199"/>
      <c r="I92" s="202"/>
      <c r="J92" s="213">
        <f>BK92</f>
        <v>0</v>
      </c>
      <c r="K92" s="199"/>
      <c r="L92" s="204"/>
      <c r="M92" s="205"/>
      <c r="N92" s="206"/>
      <c r="O92" s="206"/>
      <c r="P92" s="207">
        <f>SUM(P93:P124)</f>
        <v>0</v>
      </c>
      <c r="Q92" s="206"/>
      <c r="R92" s="207">
        <f>SUM(R93:R124)</f>
        <v>0.085407999999999998</v>
      </c>
      <c r="S92" s="206"/>
      <c r="T92" s="207">
        <f>SUM(T93:T124)</f>
        <v>0</v>
      </c>
      <c r="U92" s="208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79</v>
      </c>
      <c r="AT92" s="210" t="s">
        <v>71</v>
      </c>
      <c r="AU92" s="210" t="s">
        <v>79</v>
      </c>
      <c r="AY92" s="209" t="s">
        <v>134</v>
      </c>
      <c r="BK92" s="211">
        <f>SUM(BK93:BK124)</f>
        <v>0</v>
      </c>
    </row>
    <row r="93" s="2" customFormat="1" ht="24.15" customHeight="1">
      <c r="A93" s="39"/>
      <c r="B93" s="40"/>
      <c r="C93" s="214" t="s">
        <v>79</v>
      </c>
      <c r="D93" s="214" t="s">
        <v>136</v>
      </c>
      <c r="E93" s="215" t="s">
        <v>332</v>
      </c>
      <c r="F93" s="216" t="s">
        <v>333</v>
      </c>
      <c r="G93" s="217" t="s">
        <v>139</v>
      </c>
      <c r="H93" s="218">
        <v>1</v>
      </c>
      <c r="I93" s="219"/>
      <c r="J93" s="220">
        <f>ROUND(I93*H93,2)</f>
        <v>0</v>
      </c>
      <c r="K93" s="216" t="s">
        <v>19</v>
      </c>
      <c r="L93" s="45"/>
      <c r="M93" s="221" t="s">
        <v>19</v>
      </c>
      <c r="N93" s="222" t="s">
        <v>45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3">
        <f>S93*H93</f>
        <v>0</v>
      </c>
      <c r="U93" s="224" t="s">
        <v>19</v>
      </c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5" t="s">
        <v>140</v>
      </c>
      <c r="AT93" s="225" t="s">
        <v>136</v>
      </c>
      <c r="AU93" s="225" t="s">
        <v>81</v>
      </c>
      <c r="AY93" s="18" t="s">
        <v>134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8" t="s">
        <v>140</v>
      </c>
      <c r="BK93" s="226">
        <f>ROUND(I93*H93,2)</f>
        <v>0</v>
      </c>
      <c r="BL93" s="18" t="s">
        <v>140</v>
      </c>
      <c r="BM93" s="225" t="s">
        <v>334</v>
      </c>
    </row>
    <row r="94" s="2" customFormat="1">
      <c r="A94" s="39"/>
      <c r="B94" s="40"/>
      <c r="C94" s="41"/>
      <c r="D94" s="227" t="s">
        <v>142</v>
      </c>
      <c r="E94" s="41"/>
      <c r="F94" s="228" t="s">
        <v>333</v>
      </c>
      <c r="G94" s="41"/>
      <c r="H94" s="41"/>
      <c r="I94" s="229"/>
      <c r="J94" s="41"/>
      <c r="K94" s="41"/>
      <c r="L94" s="45"/>
      <c r="M94" s="230"/>
      <c r="N94" s="231"/>
      <c r="O94" s="86"/>
      <c r="P94" s="86"/>
      <c r="Q94" s="86"/>
      <c r="R94" s="86"/>
      <c r="S94" s="86"/>
      <c r="T94" s="86"/>
      <c r="U94" s="87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142</v>
      </c>
      <c r="AU94" s="18" t="s">
        <v>81</v>
      </c>
    </row>
    <row r="95" s="13" customFormat="1">
      <c r="A95" s="13"/>
      <c r="B95" s="232"/>
      <c r="C95" s="233"/>
      <c r="D95" s="227" t="s">
        <v>144</v>
      </c>
      <c r="E95" s="234" t="s">
        <v>19</v>
      </c>
      <c r="F95" s="235" t="s">
        <v>335</v>
      </c>
      <c r="G95" s="233"/>
      <c r="H95" s="234" t="s">
        <v>19</v>
      </c>
      <c r="I95" s="236"/>
      <c r="J95" s="233"/>
      <c r="K95" s="233"/>
      <c r="L95" s="237"/>
      <c r="M95" s="238"/>
      <c r="N95" s="239"/>
      <c r="O95" s="239"/>
      <c r="P95" s="239"/>
      <c r="Q95" s="239"/>
      <c r="R95" s="239"/>
      <c r="S95" s="239"/>
      <c r="T95" s="239"/>
      <c r="U95" s="240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1" t="s">
        <v>144</v>
      </c>
      <c r="AU95" s="241" t="s">
        <v>81</v>
      </c>
      <c r="AV95" s="13" t="s">
        <v>79</v>
      </c>
      <c r="AW95" s="13" t="s">
        <v>34</v>
      </c>
      <c r="AX95" s="13" t="s">
        <v>72</v>
      </c>
      <c r="AY95" s="241" t="s">
        <v>134</v>
      </c>
    </row>
    <row r="96" s="13" customFormat="1">
      <c r="A96" s="13"/>
      <c r="B96" s="232"/>
      <c r="C96" s="233"/>
      <c r="D96" s="227" t="s">
        <v>144</v>
      </c>
      <c r="E96" s="234" t="s">
        <v>19</v>
      </c>
      <c r="F96" s="235" t="s">
        <v>336</v>
      </c>
      <c r="G96" s="233"/>
      <c r="H96" s="234" t="s">
        <v>19</v>
      </c>
      <c r="I96" s="236"/>
      <c r="J96" s="233"/>
      <c r="K96" s="233"/>
      <c r="L96" s="237"/>
      <c r="M96" s="238"/>
      <c r="N96" s="239"/>
      <c r="O96" s="239"/>
      <c r="P96" s="239"/>
      <c r="Q96" s="239"/>
      <c r="R96" s="239"/>
      <c r="S96" s="239"/>
      <c r="T96" s="239"/>
      <c r="U96" s="240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1" t="s">
        <v>144</v>
      </c>
      <c r="AU96" s="241" t="s">
        <v>81</v>
      </c>
      <c r="AV96" s="13" t="s">
        <v>79</v>
      </c>
      <c r="AW96" s="13" t="s">
        <v>34</v>
      </c>
      <c r="AX96" s="13" t="s">
        <v>72</v>
      </c>
      <c r="AY96" s="241" t="s">
        <v>134</v>
      </c>
    </row>
    <row r="97" s="13" customFormat="1">
      <c r="A97" s="13"/>
      <c r="B97" s="232"/>
      <c r="C97" s="233"/>
      <c r="D97" s="227" t="s">
        <v>144</v>
      </c>
      <c r="E97" s="234" t="s">
        <v>19</v>
      </c>
      <c r="F97" s="235" t="s">
        <v>337</v>
      </c>
      <c r="G97" s="233"/>
      <c r="H97" s="234" t="s">
        <v>19</v>
      </c>
      <c r="I97" s="236"/>
      <c r="J97" s="233"/>
      <c r="K97" s="233"/>
      <c r="L97" s="237"/>
      <c r="M97" s="238"/>
      <c r="N97" s="239"/>
      <c r="O97" s="239"/>
      <c r="P97" s="239"/>
      <c r="Q97" s="239"/>
      <c r="R97" s="239"/>
      <c r="S97" s="239"/>
      <c r="T97" s="239"/>
      <c r="U97" s="240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144</v>
      </c>
      <c r="AU97" s="241" t="s">
        <v>81</v>
      </c>
      <c r="AV97" s="13" t="s">
        <v>79</v>
      </c>
      <c r="AW97" s="13" t="s">
        <v>34</v>
      </c>
      <c r="AX97" s="13" t="s">
        <v>72</v>
      </c>
      <c r="AY97" s="241" t="s">
        <v>134</v>
      </c>
    </row>
    <row r="98" s="13" customFormat="1">
      <c r="A98" s="13"/>
      <c r="B98" s="232"/>
      <c r="C98" s="233"/>
      <c r="D98" s="227" t="s">
        <v>144</v>
      </c>
      <c r="E98" s="234" t="s">
        <v>19</v>
      </c>
      <c r="F98" s="235" t="s">
        <v>338</v>
      </c>
      <c r="G98" s="233"/>
      <c r="H98" s="234" t="s">
        <v>19</v>
      </c>
      <c r="I98" s="236"/>
      <c r="J98" s="233"/>
      <c r="K98" s="233"/>
      <c r="L98" s="237"/>
      <c r="M98" s="238"/>
      <c r="N98" s="239"/>
      <c r="O98" s="239"/>
      <c r="P98" s="239"/>
      <c r="Q98" s="239"/>
      <c r="R98" s="239"/>
      <c r="S98" s="239"/>
      <c r="T98" s="239"/>
      <c r="U98" s="240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144</v>
      </c>
      <c r="AU98" s="241" t="s">
        <v>81</v>
      </c>
      <c r="AV98" s="13" t="s">
        <v>79</v>
      </c>
      <c r="AW98" s="13" t="s">
        <v>34</v>
      </c>
      <c r="AX98" s="13" t="s">
        <v>72</v>
      </c>
      <c r="AY98" s="241" t="s">
        <v>134</v>
      </c>
    </row>
    <row r="99" s="13" customFormat="1">
      <c r="A99" s="13"/>
      <c r="B99" s="232"/>
      <c r="C99" s="233"/>
      <c r="D99" s="227" t="s">
        <v>144</v>
      </c>
      <c r="E99" s="234" t="s">
        <v>19</v>
      </c>
      <c r="F99" s="235" t="s">
        <v>339</v>
      </c>
      <c r="G99" s="233"/>
      <c r="H99" s="234" t="s">
        <v>19</v>
      </c>
      <c r="I99" s="236"/>
      <c r="J99" s="233"/>
      <c r="K99" s="233"/>
      <c r="L99" s="237"/>
      <c r="M99" s="238"/>
      <c r="N99" s="239"/>
      <c r="O99" s="239"/>
      <c r="P99" s="239"/>
      <c r="Q99" s="239"/>
      <c r="R99" s="239"/>
      <c r="S99" s="239"/>
      <c r="T99" s="239"/>
      <c r="U99" s="240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144</v>
      </c>
      <c r="AU99" s="241" t="s">
        <v>81</v>
      </c>
      <c r="AV99" s="13" t="s">
        <v>79</v>
      </c>
      <c r="AW99" s="13" t="s">
        <v>34</v>
      </c>
      <c r="AX99" s="13" t="s">
        <v>72</v>
      </c>
      <c r="AY99" s="241" t="s">
        <v>134</v>
      </c>
    </row>
    <row r="100" s="13" customFormat="1">
      <c r="A100" s="13"/>
      <c r="B100" s="232"/>
      <c r="C100" s="233"/>
      <c r="D100" s="227" t="s">
        <v>144</v>
      </c>
      <c r="E100" s="234" t="s">
        <v>19</v>
      </c>
      <c r="F100" s="235" t="s">
        <v>340</v>
      </c>
      <c r="G100" s="233"/>
      <c r="H100" s="234" t="s">
        <v>19</v>
      </c>
      <c r="I100" s="236"/>
      <c r="J100" s="233"/>
      <c r="K100" s="233"/>
      <c r="L100" s="237"/>
      <c r="M100" s="238"/>
      <c r="N100" s="239"/>
      <c r="O100" s="239"/>
      <c r="P100" s="239"/>
      <c r="Q100" s="239"/>
      <c r="R100" s="239"/>
      <c r="S100" s="239"/>
      <c r="T100" s="239"/>
      <c r="U100" s="240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144</v>
      </c>
      <c r="AU100" s="241" t="s">
        <v>81</v>
      </c>
      <c r="AV100" s="13" t="s">
        <v>79</v>
      </c>
      <c r="AW100" s="13" t="s">
        <v>34</v>
      </c>
      <c r="AX100" s="13" t="s">
        <v>72</v>
      </c>
      <c r="AY100" s="241" t="s">
        <v>134</v>
      </c>
    </row>
    <row r="101" s="13" customFormat="1">
      <c r="A101" s="13"/>
      <c r="B101" s="232"/>
      <c r="C101" s="233"/>
      <c r="D101" s="227" t="s">
        <v>144</v>
      </c>
      <c r="E101" s="234" t="s">
        <v>19</v>
      </c>
      <c r="F101" s="235" t="s">
        <v>341</v>
      </c>
      <c r="G101" s="233"/>
      <c r="H101" s="234" t="s">
        <v>19</v>
      </c>
      <c r="I101" s="236"/>
      <c r="J101" s="233"/>
      <c r="K101" s="233"/>
      <c r="L101" s="237"/>
      <c r="M101" s="238"/>
      <c r="N101" s="239"/>
      <c r="O101" s="239"/>
      <c r="P101" s="239"/>
      <c r="Q101" s="239"/>
      <c r="R101" s="239"/>
      <c r="S101" s="239"/>
      <c r="T101" s="239"/>
      <c r="U101" s="240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144</v>
      </c>
      <c r="AU101" s="241" t="s">
        <v>81</v>
      </c>
      <c r="AV101" s="13" t="s">
        <v>79</v>
      </c>
      <c r="AW101" s="13" t="s">
        <v>34</v>
      </c>
      <c r="AX101" s="13" t="s">
        <v>72</v>
      </c>
      <c r="AY101" s="241" t="s">
        <v>134</v>
      </c>
    </row>
    <row r="102" s="13" customFormat="1">
      <c r="A102" s="13"/>
      <c r="B102" s="232"/>
      <c r="C102" s="233"/>
      <c r="D102" s="227" t="s">
        <v>144</v>
      </c>
      <c r="E102" s="234" t="s">
        <v>19</v>
      </c>
      <c r="F102" s="235" t="s">
        <v>342</v>
      </c>
      <c r="G102" s="233"/>
      <c r="H102" s="234" t="s">
        <v>19</v>
      </c>
      <c r="I102" s="236"/>
      <c r="J102" s="233"/>
      <c r="K102" s="233"/>
      <c r="L102" s="237"/>
      <c r="M102" s="238"/>
      <c r="N102" s="239"/>
      <c r="O102" s="239"/>
      <c r="P102" s="239"/>
      <c r="Q102" s="239"/>
      <c r="R102" s="239"/>
      <c r="S102" s="239"/>
      <c r="T102" s="239"/>
      <c r="U102" s="240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1" t="s">
        <v>144</v>
      </c>
      <c r="AU102" s="241" t="s">
        <v>81</v>
      </c>
      <c r="AV102" s="13" t="s">
        <v>79</v>
      </c>
      <c r="AW102" s="13" t="s">
        <v>34</v>
      </c>
      <c r="AX102" s="13" t="s">
        <v>72</v>
      </c>
      <c r="AY102" s="241" t="s">
        <v>134</v>
      </c>
    </row>
    <row r="103" s="13" customFormat="1">
      <c r="A103" s="13"/>
      <c r="B103" s="232"/>
      <c r="C103" s="233"/>
      <c r="D103" s="227" t="s">
        <v>144</v>
      </c>
      <c r="E103" s="234" t="s">
        <v>19</v>
      </c>
      <c r="F103" s="235" t="s">
        <v>343</v>
      </c>
      <c r="G103" s="233"/>
      <c r="H103" s="234" t="s">
        <v>19</v>
      </c>
      <c r="I103" s="236"/>
      <c r="J103" s="233"/>
      <c r="K103" s="233"/>
      <c r="L103" s="237"/>
      <c r="M103" s="238"/>
      <c r="N103" s="239"/>
      <c r="O103" s="239"/>
      <c r="P103" s="239"/>
      <c r="Q103" s="239"/>
      <c r="R103" s="239"/>
      <c r="S103" s="239"/>
      <c r="T103" s="239"/>
      <c r="U103" s="240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144</v>
      </c>
      <c r="AU103" s="241" t="s">
        <v>81</v>
      </c>
      <c r="AV103" s="13" t="s">
        <v>79</v>
      </c>
      <c r="AW103" s="13" t="s">
        <v>34</v>
      </c>
      <c r="AX103" s="13" t="s">
        <v>72</v>
      </c>
      <c r="AY103" s="241" t="s">
        <v>134</v>
      </c>
    </row>
    <row r="104" s="13" customFormat="1">
      <c r="A104" s="13"/>
      <c r="B104" s="232"/>
      <c r="C104" s="233"/>
      <c r="D104" s="227" t="s">
        <v>144</v>
      </c>
      <c r="E104" s="234" t="s">
        <v>19</v>
      </c>
      <c r="F104" s="235" t="s">
        <v>344</v>
      </c>
      <c r="G104" s="233"/>
      <c r="H104" s="234" t="s">
        <v>19</v>
      </c>
      <c r="I104" s="236"/>
      <c r="J104" s="233"/>
      <c r="K104" s="233"/>
      <c r="L104" s="237"/>
      <c r="M104" s="238"/>
      <c r="N104" s="239"/>
      <c r="O104" s="239"/>
      <c r="P104" s="239"/>
      <c r="Q104" s="239"/>
      <c r="R104" s="239"/>
      <c r="S104" s="239"/>
      <c r="T104" s="239"/>
      <c r="U104" s="240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1" t="s">
        <v>144</v>
      </c>
      <c r="AU104" s="241" t="s">
        <v>81</v>
      </c>
      <c r="AV104" s="13" t="s">
        <v>79</v>
      </c>
      <c r="AW104" s="13" t="s">
        <v>34</v>
      </c>
      <c r="AX104" s="13" t="s">
        <v>72</v>
      </c>
      <c r="AY104" s="241" t="s">
        <v>134</v>
      </c>
    </row>
    <row r="105" s="14" customFormat="1">
      <c r="A105" s="14"/>
      <c r="B105" s="242"/>
      <c r="C105" s="243"/>
      <c r="D105" s="227" t="s">
        <v>144</v>
      </c>
      <c r="E105" s="244" t="s">
        <v>19</v>
      </c>
      <c r="F105" s="245" t="s">
        <v>79</v>
      </c>
      <c r="G105" s="243"/>
      <c r="H105" s="246">
        <v>1</v>
      </c>
      <c r="I105" s="247"/>
      <c r="J105" s="243"/>
      <c r="K105" s="243"/>
      <c r="L105" s="248"/>
      <c r="M105" s="249"/>
      <c r="N105" s="250"/>
      <c r="O105" s="250"/>
      <c r="P105" s="250"/>
      <c r="Q105" s="250"/>
      <c r="R105" s="250"/>
      <c r="S105" s="250"/>
      <c r="T105" s="250"/>
      <c r="U105" s="251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2" t="s">
        <v>144</v>
      </c>
      <c r="AU105" s="252" t="s">
        <v>81</v>
      </c>
      <c r="AV105" s="14" t="s">
        <v>81</v>
      </c>
      <c r="AW105" s="14" t="s">
        <v>34</v>
      </c>
      <c r="AX105" s="14" t="s">
        <v>72</v>
      </c>
      <c r="AY105" s="252" t="s">
        <v>134</v>
      </c>
    </row>
    <row r="106" s="15" customFormat="1">
      <c r="A106" s="15"/>
      <c r="B106" s="255"/>
      <c r="C106" s="256"/>
      <c r="D106" s="227" t="s">
        <v>144</v>
      </c>
      <c r="E106" s="257" t="s">
        <v>19</v>
      </c>
      <c r="F106" s="258" t="s">
        <v>158</v>
      </c>
      <c r="G106" s="256"/>
      <c r="H106" s="259">
        <v>1</v>
      </c>
      <c r="I106" s="260"/>
      <c r="J106" s="256"/>
      <c r="K106" s="256"/>
      <c r="L106" s="261"/>
      <c r="M106" s="262"/>
      <c r="N106" s="263"/>
      <c r="O106" s="263"/>
      <c r="P106" s="263"/>
      <c r="Q106" s="263"/>
      <c r="R106" s="263"/>
      <c r="S106" s="263"/>
      <c r="T106" s="263"/>
      <c r="U106" s="264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5" t="s">
        <v>144</v>
      </c>
      <c r="AU106" s="265" t="s">
        <v>81</v>
      </c>
      <c r="AV106" s="15" t="s">
        <v>140</v>
      </c>
      <c r="AW106" s="15" t="s">
        <v>34</v>
      </c>
      <c r="AX106" s="15" t="s">
        <v>79</v>
      </c>
      <c r="AY106" s="265" t="s">
        <v>134</v>
      </c>
    </row>
    <row r="107" s="2" customFormat="1" ht="24.15" customHeight="1">
      <c r="A107" s="39"/>
      <c r="B107" s="40"/>
      <c r="C107" s="214" t="s">
        <v>81</v>
      </c>
      <c r="D107" s="214" t="s">
        <v>136</v>
      </c>
      <c r="E107" s="215" t="s">
        <v>345</v>
      </c>
      <c r="F107" s="216" t="s">
        <v>346</v>
      </c>
      <c r="G107" s="217" t="s">
        <v>139</v>
      </c>
      <c r="H107" s="218">
        <v>1</v>
      </c>
      <c r="I107" s="219"/>
      <c r="J107" s="220">
        <f>ROUND(I107*H107,2)</f>
        <v>0</v>
      </c>
      <c r="K107" s="216" t="s">
        <v>19</v>
      </c>
      <c r="L107" s="45"/>
      <c r="M107" s="221" t="s">
        <v>19</v>
      </c>
      <c r="N107" s="222" t="s">
        <v>45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3">
        <f>S107*H107</f>
        <v>0</v>
      </c>
      <c r="U107" s="224" t="s">
        <v>19</v>
      </c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5" t="s">
        <v>140</v>
      </c>
      <c r="AT107" s="225" t="s">
        <v>136</v>
      </c>
      <c r="AU107" s="225" t="s">
        <v>81</v>
      </c>
      <c r="AY107" s="18" t="s">
        <v>134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8" t="s">
        <v>140</v>
      </c>
      <c r="BK107" s="226">
        <f>ROUND(I107*H107,2)</f>
        <v>0</v>
      </c>
      <c r="BL107" s="18" t="s">
        <v>140</v>
      </c>
      <c r="BM107" s="225" t="s">
        <v>347</v>
      </c>
    </row>
    <row r="108" s="2" customFormat="1">
      <c r="A108" s="39"/>
      <c r="B108" s="40"/>
      <c r="C108" s="41"/>
      <c r="D108" s="227" t="s">
        <v>142</v>
      </c>
      <c r="E108" s="41"/>
      <c r="F108" s="228" t="s">
        <v>346</v>
      </c>
      <c r="G108" s="41"/>
      <c r="H108" s="41"/>
      <c r="I108" s="229"/>
      <c r="J108" s="41"/>
      <c r="K108" s="41"/>
      <c r="L108" s="45"/>
      <c r="M108" s="230"/>
      <c r="N108" s="231"/>
      <c r="O108" s="86"/>
      <c r="P108" s="86"/>
      <c r="Q108" s="86"/>
      <c r="R108" s="86"/>
      <c r="S108" s="86"/>
      <c r="T108" s="86"/>
      <c r="U108" s="87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142</v>
      </c>
      <c r="AU108" s="18" t="s">
        <v>81</v>
      </c>
    </row>
    <row r="109" s="13" customFormat="1">
      <c r="A109" s="13"/>
      <c r="B109" s="232"/>
      <c r="C109" s="233"/>
      <c r="D109" s="227" t="s">
        <v>144</v>
      </c>
      <c r="E109" s="234" t="s">
        <v>19</v>
      </c>
      <c r="F109" s="235" t="s">
        <v>348</v>
      </c>
      <c r="G109" s="233"/>
      <c r="H109" s="234" t="s">
        <v>19</v>
      </c>
      <c r="I109" s="236"/>
      <c r="J109" s="233"/>
      <c r="K109" s="233"/>
      <c r="L109" s="237"/>
      <c r="M109" s="238"/>
      <c r="N109" s="239"/>
      <c r="O109" s="239"/>
      <c r="P109" s="239"/>
      <c r="Q109" s="239"/>
      <c r="R109" s="239"/>
      <c r="S109" s="239"/>
      <c r="T109" s="239"/>
      <c r="U109" s="240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1" t="s">
        <v>144</v>
      </c>
      <c r="AU109" s="241" t="s">
        <v>81</v>
      </c>
      <c r="AV109" s="13" t="s">
        <v>79</v>
      </c>
      <c r="AW109" s="13" t="s">
        <v>34</v>
      </c>
      <c r="AX109" s="13" t="s">
        <v>72</v>
      </c>
      <c r="AY109" s="241" t="s">
        <v>134</v>
      </c>
    </row>
    <row r="110" s="13" customFormat="1">
      <c r="A110" s="13"/>
      <c r="B110" s="232"/>
      <c r="C110" s="233"/>
      <c r="D110" s="227" t="s">
        <v>144</v>
      </c>
      <c r="E110" s="234" t="s">
        <v>19</v>
      </c>
      <c r="F110" s="235" t="s">
        <v>349</v>
      </c>
      <c r="G110" s="233"/>
      <c r="H110" s="234" t="s">
        <v>19</v>
      </c>
      <c r="I110" s="236"/>
      <c r="J110" s="233"/>
      <c r="K110" s="233"/>
      <c r="L110" s="237"/>
      <c r="M110" s="238"/>
      <c r="N110" s="239"/>
      <c r="O110" s="239"/>
      <c r="P110" s="239"/>
      <c r="Q110" s="239"/>
      <c r="R110" s="239"/>
      <c r="S110" s="239"/>
      <c r="T110" s="239"/>
      <c r="U110" s="240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144</v>
      </c>
      <c r="AU110" s="241" t="s">
        <v>81</v>
      </c>
      <c r="AV110" s="13" t="s">
        <v>79</v>
      </c>
      <c r="AW110" s="13" t="s">
        <v>34</v>
      </c>
      <c r="AX110" s="13" t="s">
        <v>72</v>
      </c>
      <c r="AY110" s="241" t="s">
        <v>134</v>
      </c>
    </row>
    <row r="111" s="13" customFormat="1">
      <c r="A111" s="13"/>
      <c r="B111" s="232"/>
      <c r="C111" s="233"/>
      <c r="D111" s="227" t="s">
        <v>144</v>
      </c>
      <c r="E111" s="234" t="s">
        <v>19</v>
      </c>
      <c r="F111" s="235" t="s">
        <v>350</v>
      </c>
      <c r="G111" s="233"/>
      <c r="H111" s="234" t="s">
        <v>19</v>
      </c>
      <c r="I111" s="236"/>
      <c r="J111" s="233"/>
      <c r="K111" s="233"/>
      <c r="L111" s="237"/>
      <c r="M111" s="238"/>
      <c r="N111" s="239"/>
      <c r="O111" s="239"/>
      <c r="P111" s="239"/>
      <c r="Q111" s="239"/>
      <c r="R111" s="239"/>
      <c r="S111" s="239"/>
      <c r="T111" s="239"/>
      <c r="U111" s="240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1" t="s">
        <v>144</v>
      </c>
      <c r="AU111" s="241" t="s">
        <v>81</v>
      </c>
      <c r="AV111" s="13" t="s">
        <v>79</v>
      </c>
      <c r="AW111" s="13" t="s">
        <v>34</v>
      </c>
      <c r="AX111" s="13" t="s">
        <v>72</v>
      </c>
      <c r="AY111" s="241" t="s">
        <v>134</v>
      </c>
    </row>
    <row r="112" s="14" customFormat="1">
      <c r="A112" s="14"/>
      <c r="B112" s="242"/>
      <c r="C112" s="243"/>
      <c r="D112" s="227" t="s">
        <v>144</v>
      </c>
      <c r="E112" s="244" t="s">
        <v>19</v>
      </c>
      <c r="F112" s="245" t="s">
        <v>79</v>
      </c>
      <c r="G112" s="243"/>
      <c r="H112" s="246">
        <v>1</v>
      </c>
      <c r="I112" s="247"/>
      <c r="J112" s="243"/>
      <c r="K112" s="243"/>
      <c r="L112" s="248"/>
      <c r="M112" s="249"/>
      <c r="N112" s="250"/>
      <c r="O112" s="250"/>
      <c r="P112" s="250"/>
      <c r="Q112" s="250"/>
      <c r="R112" s="250"/>
      <c r="S112" s="250"/>
      <c r="T112" s="250"/>
      <c r="U112" s="251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2" t="s">
        <v>144</v>
      </c>
      <c r="AU112" s="252" t="s">
        <v>81</v>
      </c>
      <c r="AV112" s="14" t="s">
        <v>81</v>
      </c>
      <c r="AW112" s="14" t="s">
        <v>34</v>
      </c>
      <c r="AX112" s="14" t="s">
        <v>72</v>
      </c>
      <c r="AY112" s="252" t="s">
        <v>134</v>
      </c>
    </row>
    <row r="113" s="15" customFormat="1">
      <c r="A113" s="15"/>
      <c r="B113" s="255"/>
      <c r="C113" s="256"/>
      <c r="D113" s="227" t="s">
        <v>144</v>
      </c>
      <c r="E113" s="257" t="s">
        <v>19</v>
      </c>
      <c r="F113" s="258" t="s">
        <v>158</v>
      </c>
      <c r="G113" s="256"/>
      <c r="H113" s="259">
        <v>1</v>
      </c>
      <c r="I113" s="260"/>
      <c r="J113" s="256"/>
      <c r="K113" s="256"/>
      <c r="L113" s="261"/>
      <c r="M113" s="262"/>
      <c r="N113" s="263"/>
      <c r="O113" s="263"/>
      <c r="P113" s="263"/>
      <c r="Q113" s="263"/>
      <c r="R113" s="263"/>
      <c r="S113" s="263"/>
      <c r="T113" s="263"/>
      <c r="U113" s="264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5" t="s">
        <v>144</v>
      </c>
      <c r="AU113" s="265" t="s">
        <v>81</v>
      </c>
      <c r="AV113" s="15" t="s">
        <v>140</v>
      </c>
      <c r="AW113" s="15" t="s">
        <v>34</v>
      </c>
      <c r="AX113" s="15" t="s">
        <v>79</v>
      </c>
      <c r="AY113" s="265" t="s">
        <v>134</v>
      </c>
    </row>
    <row r="114" s="2" customFormat="1" ht="24.15" customHeight="1">
      <c r="A114" s="39"/>
      <c r="B114" s="40"/>
      <c r="C114" s="214" t="s">
        <v>97</v>
      </c>
      <c r="D114" s="214" t="s">
        <v>136</v>
      </c>
      <c r="E114" s="215" t="s">
        <v>351</v>
      </c>
      <c r="F114" s="216" t="s">
        <v>352</v>
      </c>
      <c r="G114" s="217" t="s">
        <v>139</v>
      </c>
      <c r="H114" s="218">
        <v>1</v>
      </c>
      <c r="I114" s="219"/>
      <c r="J114" s="220">
        <f>ROUND(I114*H114,2)</f>
        <v>0</v>
      </c>
      <c r="K114" s="216" t="s">
        <v>19</v>
      </c>
      <c r="L114" s="45"/>
      <c r="M114" s="221" t="s">
        <v>19</v>
      </c>
      <c r="N114" s="222" t="s">
        <v>45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3">
        <f>S114*H114</f>
        <v>0</v>
      </c>
      <c r="U114" s="224" t="s">
        <v>19</v>
      </c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5" t="s">
        <v>353</v>
      </c>
      <c r="AT114" s="225" t="s">
        <v>136</v>
      </c>
      <c r="AU114" s="225" t="s">
        <v>81</v>
      </c>
      <c r="AY114" s="18" t="s">
        <v>134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140</v>
      </c>
      <c r="BK114" s="226">
        <f>ROUND(I114*H114,2)</f>
        <v>0</v>
      </c>
      <c r="BL114" s="18" t="s">
        <v>353</v>
      </c>
      <c r="BM114" s="225" t="s">
        <v>354</v>
      </c>
    </row>
    <row r="115" s="2" customFormat="1">
      <c r="A115" s="39"/>
      <c r="B115" s="40"/>
      <c r="C115" s="41"/>
      <c r="D115" s="227" t="s">
        <v>142</v>
      </c>
      <c r="E115" s="41"/>
      <c r="F115" s="228" t="s">
        <v>352</v>
      </c>
      <c r="G115" s="41"/>
      <c r="H115" s="41"/>
      <c r="I115" s="229"/>
      <c r="J115" s="41"/>
      <c r="K115" s="41"/>
      <c r="L115" s="45"/>
      <c r="M115" s="230"/>
      <c r="N115" s="231"/>
      <c r="O115" s="86"/>
      <c r="P115" s="86"/>
      <c r="Q115" s="86"/>
      <c r="R115" s="86"/>
      <c r="S115" s="86"/>
      <c r="T115" s="86"/>
      <c r="U115" s="87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142</v>
      </c>
      <c r="AU115" s="18" t="s">
        <v>81</v>
      </c>
    </row>
    <row r="116" s="13" customFormat="1">
      <c r="A116" s="13"/>
      <c r="B116" s="232"/>
      <c r="C116" s="233"/>
      <c r="D116" s="227" t="s">
        <v>144</v>
      </c>
      <c r="E116" s="234" t="s">
        <v>19</v>
      </c>
      <c r="F116" s="235" t="s">
        <v>355</v>
      </c>
      <c r="G116" s="233"/>
      <c r="H116" s="234" t="s">
        <v>19</v>
      </c>
      <c r="I116" s="236"/>
      <c r="J116" s="233"/>
      <c r="K116" s="233"/>
      <c r="L116" s="237"/>
      <c r="M116" s="238"/>
      <c r="N116" s="239"/>
      <c r="O116" s="239"/>
      <c r="P116" s="239"/>
      <c r="Q116" s="239"/>
      <c r="R116" s="239"/>
      <c r="S116" s="239"/>
      <c r="T116" s="239"/>
      <c r="U116" s="240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144</v>
      </c>
      <c r="AU116" s="241" t="s">
        <v>81</v>
      </c>
      <c r="AV116" s="13" t="s">
        <v>79</v>
      </c>
      <c r="AW116" s="13" t="s">
        <v>34</v>
      </c>
      <c r="AX116" s="13" t="s">
        <v>72</v>
      </c>
      <c r="AY116" s="241" t="s">
        <v>134</v>
      </c>
    </row>
    <row r="117" s="13" customFormat="1">
      <c r="A117" s="13"/>
      <c r="B117" s="232"/>
      <c r="C117" s="233"/>
      <c r="D117" s="227" t="s">
        <v>144</v>
      </c>
      <c r="E117" s="234" t="s">
        <v>19</v>
      </c>
      <c r="F117" s="235" t="s">
        <v>356</v>
      </c>
      <c r="G117" s="233"/>
      <c r="H117" s="234" t="s">
        <v>19</v>
      </c>
      <c r="I117" s="236"/>
      <c r="J117" s="233"/>
      <c r="K117" s="233"/>
      <c r="L117" s="237"/>
      <c r="M117" s="238"/>
      <c r="N117" s="239"/>
      <c r="O117" s="239"/>
      <c r="P117" s="239"/>
      <c r="Q117" s="239"/>
      <c r="R117" s="239"/>
      <c r="S117" s="239"/>
      <c r="T117" s="239"/>
      <c r="U117" s="240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144</v>
      </c>
      <c r="AU117" s="241" t="s">
        <v>81</v>
      </c>
      <c r="AV117" s="13" t="s">
        <v>79</v>
      </c>
      <c r="AW117" s="13" t="s">
        <v>34</v>
      </c>
      <c r="AX117" s="13" t="s">
        <v>72</v>
      </c>
      <c r="AY117" s="241" t="s">
        <v>134</v>
      </c>
    </row>
    <row r="118" s="13" customFormat="1">
      <c r="A118" s="13"/>
      <c r="B118" s="232"/>
      <c r="C118" s="233"/>
      <c r="D118" s="227" t="s">
        <v>144</v>
      </c>
      <c r="E118" s="234" t="s">
        <v>19</v>
      </c>
      <c r="F118" s="235" t="s">
        <v>357</v>
      </c>
      <c r="G118" s="233"/>
      <c r="H118" s="234" t="s">
        <v>19</v>
      </c>
      <c r="I118" s="236"/>
      <c r="J118" s="233"/>
      <c r="K118" s="233"/>
      <c r="L118" s="237"/>
      <c r="M118" s="238"/>
      <c r="N118" s="239"/>
      <c r="O118" s="239"/>
      <c r="P118" s="239"/>
      <c r="Q118" s="239"/>
      <c r="R118" s="239"/>
      <c r="S118" s="239"/>
      <c r="T118" s="239"/>
      <c r="U118" s="240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144</v>
      </c>
      <c r="AU118" s="241" t="s">
        <v>81</v>
      </c>
      <c r="AV118" s="13" t="s">
        <v>79</v>
      </c>
      <c r="AW118" s="13" t="s">
        <v>34</v>
      </c>
      <c r="AX118" s="13" t="s">
        <v>72</v>
      </c>
      <c r="AY118" s="241" t="s">
        <v>134</v>
      </c>
    </row>
    <row r="119" s="14" customFormat="1">
      <c r="A119" s="14"/>
      <c r="B119" s="242"/>
      <c r="C119" s="243"/>
      <c r="D119" s="227" t="s">
        <v>144</v>
      </c>
      <c r="E119" s="244" t="s">
        <v>19</v>
      </c>
      <c r="F119" s="245" t="s">
        <v>79</v>
      </c>
      <c r="G119" s="243"/>
      <c r="H119" s="246">
        <v>1</v>
      </c>
      <c r="I119" s="247"/>
      <c r="J119" s="243"/>
      <c r="K119" s="243"/>
      <c r="L119" s="248"/>
      <c r="M119" s="249"/>
      <c r="N119" s="250"/>
      <c r="O119" s="250"/>
      <c r="P119" s="250"/>
      <c r="Q119" s="250"/>
      <c r="R119" s="250"/>
      <c r="S119" s="250"/>
      <c r="T119" s="250"/>
      <c r="U119" s="251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2" t="s">
        <v>144</v>
      </c>
      <c r="AU119" s="252" t="s">
        <v>81</v>
      </c>
      <c r="AV119" s="14" t="s">
        <v>81</v>
      </c>
      <c r="AW119" s="14" t="s">
        <v>34</v>
      </c>
      <c r="AX119" s="14" t="s">
        <v>79</v>
      </c>
      <c r="AY119" s="252" t="s">
        <v>134</v>
      </c>
    </row>
    <row r="120" s="2" customFormat="1" ht="24.15" customHeight="1">
      <c r="A120" s="39"/>
      <c r="B120" s="40"/>
      <c r="C120" s="214" t="s">
        <v>140</v>
      </c>
      <c r="D120" s="214" t="s">
        <v>136</v>
      </c>
      <c r="E120" s="215" t="s">
        <v>358</v>
      </c>
      <c r="F120" s="216" t="s">
        <v>359</v>
      </c>
      <c r="G120" s="217" t="s">
        <v>360</v>
      </c>
      <c r="H120" s="218">
        <v>4</v>
      </c>
      <c r="I120" s="219"/>
      <c r="J120" s="220">
        <f>ROUND(I120*H120,2)</f>
        <v>0</v>
      </c>
      <c r="K120" s="216" t="s">
        <v>149</v>
      </c>
      <c r="L120" s="45"/>
      <c r="M120" s="221" t="s">
        <v>19</v>
      </c>
      <c r="N120" s="222" t="s">
        <v>45</v>
      </c>
      <c r="O120" s="86"/>
      <c r="P120" s="223">
        <f>O120*H120</f>
        <v>0</v>
      </c>
      <c r="Q120" s="223">
        <v>0.021351999999999999</v>
      </c>
      <c r="R120" s="223">
        <f>Q120*H120</f>
        <v>0.085407999999999998</v>
      </c>
      <c r="S120" s="223">
        <v>0</v>
      </c>
      <c r="T120" s="223">
        <f>S120*H120</f>
        <v>0</v>
      </c>
      <c r="U120" s="224" t="s">
        <v>19</v>
      </c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5" t="s">
        <v>140</v>
      </c>
      <c r="AT120" s="225" t="s">
        <v>136</v>
      </c>
      <c r="AU120" s="225" t="s">
        <v>81</v>
      </c>
      <c r="AY120" s="18" t="s">
        <v>134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8" t="s">
        <v>140</v>
      </c>
      <c r="BK120" s="226">
        <f>ROUND(I120*H120,2)</f>
        <v>0</v>
      </c>
      <c r="BL120" s="18" t="s">
        <v>140</v>
      </c>
      <c r="BM120" s="225" t="s">
        <v>361</v>
      </c>
    </row>
    <row r="121" s="2" customFormat="1">
      <c r="A121" s="39"/>
      <c r="B121" s="40"/>
      <c r="C121" s="41"/>
      <c r="D121" s="227" t="s">
        <v>142</v>
      </c>
      <c r="E121" s="41"/>
      <c r="F121" s="228" t="s">
        <v>362</v>
      </c>
      <c r="G121" s="41"/>
      <c r="H121" s="41"/>
      <c r="I121" s="229"/>
      <c r="J121" s="41"/>
      <c r="K121" s="41"/>
      <c r="L121" s="45"/>
      <c r="M121" s="230"/>
      <c r="N121" s="231"/>
      <c r="O121" s="86"/>
      <c r="P121" s="86"/>
      <c r="Q121" s="86"/>
      <c r="R121" s="86"/>
      <c r="S121" s="86"/>
      <c r="T121" s="86"/>
      <c r="U121" s="87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142</v>
      </c>
      <c r="AU121" s="18" t="s">
        <v>81</v>
      </c>
    </row>
    <row r="122" s="2" customFormat="1">
      <c r="A122" s="39"/>
      <c r="B122" s="40"/>
      <c r="C122" s="41"/>
      <c r="D122" s="253" t="s">
        <v>152</v>
      </c>
      <c r="E122" s="41"/>
      <c r="F122" s="254" t="s">
        <v>363</v>
      </c>
      <c r="G122" s="41"/>
      <c r="H122" s="41"/>
      <c r="I122" s="229"/>
      <c r="J122" s="41"/>
      <c r="K122" s="41"/>
      <c r="L122" s="45"/>
      <c r="M122" s="230"/>
      <c r="N122" s="231"/>
      <c r="O122" s="86"/>
      <c r="P122" s="86"/>
      <c r="Q122" s="86"/>
      <c r="R122" s="86"/>
      <c r="S122" s="86"/>
      <c r="T122" s="86"/>
      <c r="U122" s="87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152</v>
      </c>
      <c r="AU122" s="18" t="s">
        <v>81</v>
      </c>
    </row>
    <row r="123" s="13" customFormat="1">
      <c r="A123" s="13"/>
      <c r="B123" s="232"/>
      <c r="C123" s="233"/>
      <c r="D123" s="227" t="s">
        <v>144</v>
      </c>
      <c r="E123" s="234" t="s">
        <v>19</v>
      </c>
      <c r="F123" s="235" t="s">
        <v>364</v>
      </c>
      <c r="G123" s="233"/>
      <c r="H123" s="234" t="s">
        <v>19</v>
      </c>
      <c r="I123" s="236"/>
      <c r="J123" s="233"/>
      <c r="K123" s="233"/>
      <c r="L123" s="237"/>
      <c r="M123" s="238"/>
      <c r="N123" s="239"/>
      <c r="O123" s="239"/>
      <c r="P123" s="239"/>
      <c r="Q123" s="239"/>
      <c r="R123" s="239"/>
      <c r="S123" s="239"/>
      <c r="T123" s="239"/>
      <c r="U123" s="240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144</v>
      </c>
      <c r="AU123" s="241" t="s">
        <v>81</v>
      </c>
      <c r="AV123" s="13" t="s">
        <v>79</v>
      </c>
      <c r="AW123" s="13" t="s">
        <v>34</v>
      </c>
      <c r="AX123" s="13" t="s">
        <v>72</v>
      </c>
      <c r="AY123" s="241" t="s">
        <v>134</v>
      </c>
    </row>
    <row r="124" s="14" customFormat="1">
      <c r="A124" s="14"/>
      <c r="B124" s="242"/>
      <c r="C124" s="243"/>
      <c r="D124" s="227" t="s">
        <v>144</v>
      </c>
      <c r="E124" s="244" t="s">
        <v>19</v>
      </c>
      <c r="F124" s="245" t="s">
        <v>140</v>
      </c>
      <c r="G124" s="243"/>
      <c r="H124" s="246">
        <v>4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0"/>
      <c r="U124" s="251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144</v>
      </c>
      <c r="AU124" s="252" t="s">
        <v>81</v>
      </c>
      <c r="AV124" s="14" t="s">
        <v>81</v>
      </c>
      <c r="AW124" s="14" t="s">
        <v>34</v>
      </c>
      <c r="AX124" s="14" t="s">
        <v>79</v>
      </c>
      <c r="AY124" s="252" t="s">
        <v>134</v>
      </c>
    </row>
    <row r="125" s="12" customFormat="1" ht="22.8" customHeight="1">
      <c r="A125" s="12"/>
      <c r="B125" s="198"/>
      <c r="C125" s="199"/>
      <c r="D125" s="200" t="s">
        <v>71</v>
      </c>
      <c r="E125" s="212" t="s">
        <v>365</v>
      </c>
      <c r="F125" s="212" t="s">
        <v>366</v>
      </c>
      <c r="G125" s="199"/>
      <c r="H125" s="199"/>
      <c r="I125" s="202"/>
      <c r="J125" s="213">
        <f>BK125</f>
        <v>0</v>
      </c>
      <c r="K125" s="199"/>
      <c r="L125" s="204"/>
      <c r="M125" s="205"/>
      <c r="N125" s="206"/>
      <c r="O125" s="206"/>
      <c r="P125" s="207">
        <f>SUM(P126:P152)</f>
        <v>0</v>
      </c>
      <c r="Q125" s="206"/>
      <c r="R125" s="207">
        <f>SUM(R126:R152)</f>
        <v>0</v>
      </c>
      <c r="S125" s="206"/>
      <c r="T125" s="207">
        <f>SUM(T126:T152)</f>
        <v>0</v>
      </c>
      <c r="U125" s="208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9" t="s">
        <v>79</v>
      </c>
      <c r="AT125" s="210" t="s">
        <v>71</v>
      </c>
      <c r="AU125" s="210" t="s">
        <v>79</v>
      </c>
      <c r="AY125" s="209" t="s">
        <v>134</v>
      </c>
      <c r="BK125" s="211">
        <f>SUM(BK126:BK152)</f>
        <v>0</v>
      </c>
    </row>
    <row r="126" s="2" customFormat="1" ht="16.5" customHeight="1">
      <c r="A126" s="39"/>
      <c r="B126" s="40"/>
      <c r="C126" s="214" t="s">
        <v>183</v>
      </c>
      <c r="D126" s="214" t="s">
        <v>136</v>
      </c>
      <c r="E126" s="215" t="s">
        <v>367</v>
      </c>
      <c r="F126" s="216" t="s">
        <v>368</v>
      </c>
      <c r="G126" s="217" t="s">
        <v>360</v>
      </c>
      <c r="H126" s="218">
        <v>1</v>
      </c>
      <c r="I126" s="219"/>
      <c r="J126" s="220">
        <f>ROUND(I126*H126,2)</f>
        <v>0</v>
      </c>
      <c r="K126" s="216" t="s">
        <v>19</v>
      </c>
      <c r="L126" s="45"/>
      <c r="M126" s="221" t="s">
        <v>19</v>
      </c>
      <c r="N126" s="222" t="s">
        <v>45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3">
        <f>S126*H126</f>
        <v>0</v>
      </c>
      <c r="U126" s="224" t="s">
        <v>19</v>
      </c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140</v>
      </c>
      <c r="AT126" s="225" t="s">
        <v>136</v>
      </c>
      <c r="AU126" s="225" t="s">
        <v>81</v>
      </c>
      <c r="AY126" s="18" t="s">
        <v>134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140</v>
      </c>
      <c r="BK126" s="226">
        <f>ROUND(I126*H126,2)</f>
        <v>0</v>
      </c>
      <c r="BL126" s="18" t="s">
        <v>140</v>
      </c>
      <c r="BM126" s="225" t="s">
        <v>369</v>
      </c>
    </row>
    <row r="127" s="2" customFormat="1">
      <c r="A127" s="39"/>
      <c r="B127" s="40"/>
      <c r="C127" s="41"/>
      <c r="D127" s="227" t="s">
        <v>142</v>
      </c>
      <c r="E127" s="41"/>
      <c r="F127" s="228" t="s">
        <v>370</v>
      </c>
      <c r="G127" s="41"/>
      <c r="H127" s="41"/>
      <c r="I127" s="229"/>
      <c r="J127" s="41"/>
      <c r="K127" s="41"/>
      <c r="L127" s="45"/>
      <c r="M127" s="230"/>
      <c r="N127" s="231"/>
      <c r="O127" s="86"/>
      <c r="P127" s="86"/>
      <c r="Q127" s="86"/>
      <c r="R127" s="86"/>
      <c r="S127" s="86"/>
      <c r="T127" s="86"/>
      <c r="U127" s="87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142</v>
      </c>
      <c r="AU127" s="18" t="s">
        <v>81</v>
      </c>
    </row>
    <row r="128" s="2" customFormat="1" ht="44.25" customHeight="1">
      <c r="A128" s="39"/>
      <c r="B128" s="40"/>
      <c r="C128" s="214" t="s">
        <v>191</v>
      </c>
      <c r="D128" s="214" t="s">
        <v>136</v>
      </c>
      <c r="E128" s="215" t="s">
        <v>371</v>
      </c>
      <c r="F128" s="216" t="s">
        <v>372</v>
      </c>
      <c r="G128" s="217" t="s">
        <v>360</v>
      </c>
      <c r="H128" s="218">
        <v>1</v>
      </c>
      <c r="I128" s="219"/>
      <c r="J128" s="220">
        <f>ROUND(I128*H128,2)</f>
        <v>0</v>
      </c>
      <c r="K128" s="216" t="s">
        <v>19</v>
      </c>
      <c r="L128" s="45"/>
      <c r="M128" s="221" t="s">
        <v>19</v>
      </c>
      <c r="N128" s="222" t="s">
        <v>45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3">
        <f>S128*H128</f>
        <v>0</v>
      </c>
      <c r="U128" s="224" t="s">
        <v>19</v>
      </c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140</v>
      </c>
      <c r="AT128" s="225" t="s">
        <v>136</v>
      </c>
      <c r="AU128" s="225" t="s">
        <v>81</v>
      </c>
      <c r="AY128" s="18" t="s">
        <v>134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140</v>
      </c>
      <c r="BK128" s="226">
        <f>ROUND(I128*H128,2)</f>
        <v>0</v>
      </c>
      <c r="BL128" s="18" t="s">
        <v>140</v>
      </c>
      <c r="BM128" s="225" t="s">
        <v>373</v>
      </c>
    </row>
    <row r="129" s="2" customFormat="1">
      <c r="A129" s="39"/>
      <c r="B129" s="40"/>
      <c r="C129" s="41"/>
      <c r="D129" s="227" t="s">
        <v>142</v>
      </c>
      <c r="E129" s="41"/>
      <c r="F129" s="228" t="s">
        <v>372</v>
      </c>
      <c r="G129" s="41"/>
      <c r="H129" s="41"/>
      <c r="I129" s="229"/>
      <c r="J129" s="41"/>
      <c r="K129" s="41"/>
      <c r="L129" s="45"/>
      <c r="M129" s="230"/>
      <c r="N129" s="231"/>
      <c r="O129" s="86"/>
      <c r="P129" s="86"/>
      <c r="Q129" s="86"/>
      <c r="R129" s="86"/>
      <c r="S129" s="86"/>
      <c r="T129" s="86"/>
      <c r="U129" s="87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142</v>
      </c>
      <c r="AU129" s="18" t="s">
        <v>81</v>
      </c>
    </row>
    <row r="130" s="13" customFormat="1">
      <c r="A130" s="13"/>
      <c r="B130" s="232"/>
      <c r="C130" s="233"/>
      <c r="D130" s="227" t="s">
        <v>144</v>
      </c>
      <c r="E130" s="234" t="s">
        <v>19</v>
      </c>
      <c r="F130" s="235" t="s">
        <v>374</v>
      </c>
      <c r="G130" s="233"/>
      <c r="H130" s="234" t="s">
        <v>19</v>
      </c>
      <c r="I130" s="236"/>
      <c r="J130" s="233"/>
      <c r="K130" s="233"/>
      <c r="L130" s="237"/>
      <c r="M130" s="238"/>
      <c r="N130" s="239"/>
      <c r="O130" s="239"/>
      <c r="P130" s="239"/>
      <c r="Q130" s="239"/>
      <c r="R130" s="239"/>
      <c r="S130" s="239"/>
      <c r="T130" s="239"/>
      <c r="U130" s="240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144</v>
      </c>
      <c r="AU130" s="241" t="s">
        <v>81</v>
      </c>
      <c r="AV130" s="13" t="s">
        <v>79</v>
      </c>
      <c r="AW130" s="13" t="s">
        <v>34</v>
      </c>
      <c r="AX130" s="13" t="s">
        <v>72</v>
      </c>
      <c r="AY130" s="241" t="s">
        <v>134</v>
      </c>
    </row>
    <row r="131" s="13" customFormat="1">
      <c r="A131" s="13"/>
      <c r="B131" s="232"/>
      <c r="C131" s="233"/>
      <c r="D131" s="227" t="s">
        <v>144</v>
      </c>
      <c r="E131" s="234" t="s">
        <v>19</v>
      </c>
      <c r="F131" s="235" t="s">
        <v>375</v>
      </c>
      <c r="G131" s="233"/>
      <c r="H131" s="234" t="s">
        <v>19</v>
      </c>
      <c r="I131" s="236"/>
      <c r="J131" s="233"/>
      <c r="K131" s="233"/>
      <c r="L131" s="237"/>
      <c r="M131" s="238"/>
      <c r="N131" s="239"/>
      <c r="O131" s="239"/>
      <c r="P131" s="239"/>
      <c r="Q131" s="239"/>
      <c r="R131" s="239"/>
      <c r="S131" s="239"/>
      <c r="T131" s="239"/>
      <c r="U131" s="240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144</v>
      </c>
      <c r="AU131" s="241" t="s">
        <v>81</v>
      </c>
      <c r="AV131" s="13" t="s">
        <v>79</v>
      </c>
      <c r="AW131" s="13" t="s">
        <v>34</v>
      </c>
      <c r="AX131" s="13" t="s">
        <v>72</v>
      </c>
      <c r="AY131" s="241" t="s">
        <v>134</v>
      </c>
    </row>
    <row r="132" s="13" customFormat="1">
      <c r="A132" s="13"/>
      <c r="B132" s="232"/>
      <c r="C132" s="233"/>
      <c r="D132" s="227" t="s">
        <v>144</v>
      </c>
      <c r="E132" s="234" t="s">
        <v>19</v>
      </c>
      <c r="F132" s="235" t="s">
        <v>376</v>
      </c>
      <c r="G132" s="233"/>
      <c r="H132" s="234" t="s">
        <v>19</v>
      </c>
      <c r="I132" s="236"/>
      <c r="J132" s="233"/>
      <c r="K132" s="233"/>
      <c r="L132" s="237"/>
      <c r="M132" s="238"/>
      <c r="N132" s="239"/>
      <c r="O132" s="239"/>
      <c r="P132" s="239"/>
      <c r="Q132" s="239"/>
      <c r="R132" s="239"/>
      <c r="S132" s="239"/>
      <c r="T132" s="239"/>
      <c r="U132" s="240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144</v>
      </c>
      <c r="AU132" s="241" t="s">
        <v>81</v>
      </c>
      <c r="AV132" s="13" t="s">
        <v>79</v>
      </c>
      <c r="AW132" s="13" t="s">
        <v>34</v>
      </c>
      <c r="AX132" s="13" t="s">
        <v>72</v>
      </c>
      <c r="AY132" s="241" t="s">
        <v>134</v>
      </c>
    </row>
    <row r="133" s="14" customFormat="1">
      <c r="A133" s="14"/>
      <c r="B133" s="242"/>
      <c r="C133" s="243"/>
      <c r="D133" s="227" t="s">
        <v>144</v>
      </c>
      <c r="E133" s="244" t="s">
        <v>19</v>
      </c>
      <c r="F133" s="245" t="s">
        <v>79</v>
      </c>
      <c r="G133" s="243"/>
      <c r="H133" s="246">
        <v>1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0"/>
      <c r="U133" s="251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144</v>
      </c>
      <c r="AU133" s="252" t="s">
        <v>81</v>
      </c>
      <c r="AV133" s="14" t="s">
        <v>81</v>
      </c>
      <c r="AW133" s="14" t="s">
        <v>34</v>
      </c>
      <c r="AX133" s="14" t="s">
        <v>79</v>
      </c>
      <c r="AY133" s="252" t="s">
        <v>134</v>
      </c>
    </row>
    <row r="134" s="2" customFormat="1" ht="24.15" customHeight="1">
      <c r="A134" s="39"/>
      <c r="B134" s="40"/>
      <c r="C134" s="214" t="s">
        <v>201</v>
      </c>
      <c r="D134" s="214" t="s">
        <v>136</v>
      </c>
      <c r="E134" s="215" t="s">
        <v>377</v>
      </c>
      <c r="F134" s="216" t="s">
        <v>378</v>
      </c>
      <c r="G134" s="217" t="s">
        <v>139</v>
      </c>
      <c r="H134" s="218">
        <v>1</v>
      </c>
      <c r="I134" s="219"/>
      <c r="J134" s="220">
        <f>ROUND(I134*H134,2)</f>
        <v>0</v>
      </c>
      <c r="K134" s="216" t="s">
        <v>19</v>
      </c>
      <c r="L134" s="45"/>
      <c r="M134" s="221" t="s">
        <v>19</v>
      </c>
      <c r="N134" s="222" t="s">
        <v>45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3">
        <f>S134*H134</f>
        <v>0</v>
      </c>
      <c r="U134" s="224" t="s">
        <v>19</v>
      </c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5" t="s">
        <v>140</v>
      </c>
      <c r="AT134" s="225" t="s">
        <v>136</v>
      </c>
      <c r="AU134" s="225" t="s">
        <v>81</v>
      </c>
      <c r="AY134" s="18" t="s">
        <v>134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8" t="s">
        <v>140</v>
      </c>
      <c r="BK134" s="226">
        <f>ROUND(I134*H134,2)</f>
        <v>0</v>
      </c>
      <c r="BL134" s="18" t="s">
        <v>140</v>
      </c>
      <c r="BM134" s="225" t="s">
        <v>379</v>
      </c>
    </row>
    <row r="135" s="2" customFormat="1">
      <c r="A135" s="39"/>
      <c r="B135" s="40"/>
      <c r="C135" s="41"/>
      <c r="D135" s="227" t="s">
        <v>142</v>
      </c>
      <c r="E135" s="41"/>
      <c r="F135" s="228" t="s">
        <v>378</v>
      </c>
      <c r="G135" s="41"/>
      <c r="H135" s="41"/>
      <c r="I135" s="229"/>
      <c r="J135" s="41"/>
      <c r="K135" s="41"/>
      <c r="L135" s="45"/>
      <c r="M135" s="230"/>
      <c r="N135" s="231"/>
      <c r="O135" s="86"/>
      <c r="P135" s="86"/>
      <c r="Q135" s="86"/>
      <c r="R135" s="86"/>
      <c r="S135" s="86"/>
      <c r="T135" s="86"/>
      <c r="U135" s="87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142</v>
      </c>
      <c r="AU135" s="18" t="s">
        <v>81</v>
      </c>
    </row>
    <row r="136" s="13" customFormat="1">
      <c r="A136" s="13"/>
      <c r="B136" s="232"/>
      <c r="C136" s="233"/>
      <c r="D136" s="227" t="s">
        <v>144</v>
      </c>
      <c r="E136" s="234" t="s">
        <v>19</v>
      </c>
      <c r="F136" s="235" t="s">
        <v>380</v>
      </c>
      <c r="G136" s="233"/>
      <c r="H136" s="234" t="s">
        <v>19</v>
      </c>
      <c r="I136" s="236"/>
      <c r="J136" s="233"/>
      <c r="K136" s="233"/>
      <c r="L136" s="237"/>
      <c r="M136" s="238"/>
      <c r="N136" s="239"/>
      <c r="O136" s="239"/>
      <c r="P136" s="239"/>
      <c r="Q136" s="239"/>
      <c r="R136" s="239"/>
      <c r="S136" s="239"/>
      <c r="T136" s="239"/>
      <c r="U136" s="240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144</v>
      </c>
      <c r="AU136" s="241" t="s">
        <v>81</v>
      </c>
      <c r="AV136" s="13" t="s">
        <v>79</v>
      </c>
      <c r="AW136" s="13" t="s">
        <v>34</v>
      </c>
      <c r="AX136" s="13" t="s">
        <v>72</v>
      </c>
      <c r="AY136" s="241" t="s">
        <v>134</v>
      </c>
    </row>
    <row r="137" s="13" customFormat="1">
      <c r="A137" s="13"/>
      <c r="B137" s="232"/>
      <c r="C137" s="233"/>
      <c r="D137" s="227" t="s">
        <v>144</v>
      </c>
      <c r="E137" s="234" t="s">
        <v>19</v>
      </c>
      <c r="F137" s="235" t="s">
        <v>381</v>
      </c>
      <c r="G137" s="233"/>
      <c r="H137" s="234" t="s">
        <v>19</v>
      </c>
      <c r="I137" s="236"/>
      <c r="J137" s="233"/>
      <c r="K137" s="233"/>
      <c r="L137" s="237"/>
      <c r="M137" s="238"/>
      <c r="N137" s="239"/>
      <c r="O137" s="239"/>
      <c r="P137" s="239"/>
      <c r="Q137" s="239"/>
      <c r="R137" s="239"/>
      <c r="S137" s="239"/>
      <c r="T137" s="239"/>
      <c r="U137" s="240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144</v>
      </c>
      <c r="AU137" s="241" t="s">
        <v>81</v>
      </c>
      <c r="AV137" s="13" t="s">
        <v>79</v>
      </c>
      <c r="AW137" s="13" t="s">
        <v>34</v>
      </c>
      <c r="AX137" s="13" t="s">
        <v>72</v>
      </c>
      <c r="AY137" s="241" t="s">
        <v>134</v>
      </c>
    </row>
    <row r="138" s="13" customFormat="1">
      <c r="A138" s="13"/>
      <c r="B138" s="232"/>
      <c r="C138" s="233"/>
      <c r="D138" s="227" t="s">
        <v>144</v>
      </c>
      <c r="E138" s="234" t="s">
        <v>19</v>
      </c>
      <c r="F138" s="235" t="s">
        <v>382</v>
      </c>
      <c r="G138" s="233"/>
      <c r="H138" s="234" t="s">
        <v>19</v>
      </c>
      <c r="I138" s="236"/>
      <c r="J138" s="233"/>
      <c r="K138" s="233"/>
      <c r="L138" s="237"/>
      <c r="M138" s="238"/>
      <c r="N138" s="239"/>
      <c r="O138" s="239"/>
      <c r="P138" s="239"/>
      <c r="Q138" s="239"/>
      <c r="R138" s="239"/>
      <c r="S138" s="239"/>
      <c r="T138" s="239"/>
      <c r="U138" s="240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144</v>
      </c>
      <c r="AU138" s="241" t="s">
        <v>81</v>
      </c>
      <c r="AV138" s="13" t="s">
        <v>79</v>
      </c>
      <c r="AW138" s="13" t="s">
        <v>34</v>
      </c>
      <c r="AX138" s="13" t="s">
        <v>72</v>
      </c>
      <c r="AY138" s="241" t="s">
        <v>134</v>
      </c>
    </row>
    <row r="139" s="13" customFormat="1">
      <c r="A139" s="13"/>
      <c r="B139" s="232"/>
      <c r="C139" s="233"/>
      <c r="D139" s="227" t="s">
        <v>144</v>
      </c>
      <c r="E139" s="234" t="s">
        <v>19</v>
      </c>
      <c r="F139" s="235" t="s">
        <v>383</v>
      </c>
      <c r="G139" s="233"/>
      <c r="H139" s="234" t="s">
        <v>19</v>
      </c>
      <c r="I139" s="236"/>
      <c r="J139" s="233"/>
      <c r="K139" s="233"/>
      <c r="L139" s="237"/>
      <c r="M139" s="238"/>
      <c r="N139" s="239"/>
      <c r="O139" s="239"/>
      <c r="P139" s="239"/>
      <c r="Q139" s="239"/>
      <c r="R139" s="239"/>
      <c r="S139" s="239"/>
      <c r="T139" s="239"/>
      <c r="U139" s="240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144</v>
      </c>
      <c r="AU139" s="241" t="s">
        <v>81</v>
      </c>
      <c r="AV139" s="13" t="s">
        <v>79</v>
      </c>
      <c r="AW139" s="13" t="s">
        <v>34</v>
      </c>
      <c r="AX139" s="13" t="s">
        <v>72</v>
      </c>
      <c r="AY139" s="241" t="s">
        <v>134</v>
      </c>
    </row>
    <row r="140" s="14" customFormat="1">
      <c r="A140" s="14"/>
      <c r="B140" s="242"/>
      <c r="C140" s="243"/>
      <c r="D140" s="227" t="s">
        <v>144</v>
      </c>
      <c r="E140" s="244" t="s">
        <v>19</v>
      </c>
      <c r="F140" s="245" t="s">
        <v>79</v>
      </c>
      <c r="G140" s="243"/>
      <c r="H140" s="246">
        <v>1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0"/>
      <c r="U140" s="251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144</v>
      </c>
      <c r="AU140" s="252" t="s">
        <v>81</v>
      </c>
      <c r="AV140" s="14" t="s">
        <v>81</v>
      </c>
      <c r="AW140" s="14" t="s">
        <v>34</v>
      </c>
      <c r="AX140" s="14" t="s">
        <v>79</v>
      </c>
      <c r="AY140" s="252" t="s">
        <v>134</v>
      </c>
    </row>
    <row r="141" s="2" customFormat="1" ht="16.5" customHeight="1">
      <c r="A141" s="39"/>
      <c r="B141" s="40"/>
      <c r="C141" s="214" t="s">
        <v>268</v>
      </c>
      <c r="D141" s="214" t="s">
        <v>136</v>
      </c>
      <c r="E141" s="215" t="s">
        <v>384</v>
      </c>
      <c r="F141" s="216" t="s">
        <v>385</v>
      </c>
      <c r="G141" s="217" t="s">
        <v>139</v>
      </c>
      <c r="H141" s="218">
        <v>1</v>
      </c>
      <c r="I141" s="219"/>
      <c r="J141" s="220">
        <f>ROUND(I141*H141,2)</f>
        <v>0</v>
      </c>
      <c r="K141" s="216" t="s">
        <v>19</v>
      </c>
      <c r="L141" s="45"/>
      <c r="M141" s="221" t="s">
        <v>19</v>
      </c>
      <c r="N141" s="222" t="s">
        <v>45</v>
      </c>
      <c r="O141" s="86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3">
        <f>S141*H141</f>
        <v>0</v>
      </c>
      <c r="U141" s="224" t="s">
        <v>19</v>
      </c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5" t="s">
        <v>353</v>
      </c>
      <c r="AT141" s="225" t="s">
        <v>136</v>
      </c>
      <c r="AU141" s="225" t="s">
        <v>81</v>
      </c>
      <c r="AY141" s="18" t="s">
        <v>134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8" t="s">
        <v>140</v>
      </c>
      <c r="BK141" s="226">
        <f>ROUND(I141*H141,2)</f>
        <v>0</v>
      </c>
      <c r="BL141" s="18" t="s">
        <v>353</v>
      </c>
      <c r="BM141" s="225" t="s">
        <v>386</v>
      </c>
    </row>
    <row r="142" s="2" customFormat="1">
      <c r="A142" s="39"/>
      <c r="B142" s="40"/>
      <c r="C142" s="41"/>
      <c r="D142" s="227" t="s">
        <v>142</v>
      </c>
      <c r="E142" s="41"/>
      <c r="F142" s="228" t="s">
        <v>385</v>
      </c>
      <c r="G142" s="41"/>
      <c r="H142" s="41"/>
      <c r="I142" s="229"/>
      <c r="J142" s="41"/>
      <c r="K142" s="41"/>
      <c r="L142" s="45"/>
      <c r="M142" s="230"/>
      <c r="N142" s="231"/>
      <c r="O142" s="86"/>
      <c r="P142" s="86"/>
      <c r="Q142" s="86"/>
      <c r="R142" s="86"/>
      <c r="S142" s="86"/>
      <c r="T142" s="86"/>
      <c r="U142" s="87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142</v>
      </c>
      <c r="AU142" s="18" t="s">
        <v>81</v>
      </c>
    </row>
    <row r="143" s="13" customFormat="1">
      <c r="A143" s="13"/>
      <c r="B143" s="232"/>
      <c r="C143" s="233"/>
      <c r="D143" s="227" t="s">
        <v>144</v>
      </c>
      <c r="E143" s="234" t="s">
        <v>19</v>
      </c>
      <c r="F143" s="235" t="s">
        <v>387</v>
      </c>
      <c r="G143" s="233"/>
      <c r="H143" s="234" t="s">
        <v>19</v>
      </c>
      <c r="I143" s="236"/>
      <c r="J143" s="233"/>
      <c r="K143" s="233"/>
      <c r="L143" s="237"/>
      <c r="M143" s="238"/>
      <c r="N143" s="239"/>
      <c r="O143" s="239"/>
      <c r="P143" s="239"/>
      <c r="Q143" s="239"/>
      <c r="R143" s="239"/>
      <c r="S143" s="239"/>
      <c r="T143" s="239"/>
      <c r="U143" s="240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144</v>
      </c>
      <c r="AU143" s="241" t="s">
        <v>81</v>
      </c>
      <c r="AV143" s="13" t="s">
        <v>79</v>
      </c>
      <c r="AW143" s="13" t="s">
        <v>34</v>
      </c>
      <c r="AX143" s="13" t="s">
        <v>72</v>
      </c>
      <c r="AY143" s="241" t="s">
        <v>134</v>
      </c>
    </row>
    <row r="144" s="13" customFormat="1">
      <c r="A144" s="13"/>
      <c r="B144" s="232"/>
      <c r="C144" s="233"/>
      <c r="D144" s="227" t="s">
        <v>144</v>
      </c>
      <c r="E144" s="234" t="s">
        <v>19</v>
      </c>
      <c r="F144" s="235" t="s">
        <v>388</v>
      </c>
      <c r="G144" s="233"/>
      <c r="H144" s="234" t="s">
        <v>19</v>
      </c>
      <c r="I144" s="236"/>
      <c r="J144" s="233"/>
      <c r="K144" s="233"/>
      <c r="L144" s="237"/>
      <c r="M144" s="238"/>
      <c r="N144" s="239"/>
      <c r="O144" s="239"/>
      <c r="P144" s="239"/>
      <c r="Q144" s="239"/>
      <c r="R144" s="239"/>
      <c r="S144" s="239"/>
      <c r="T144" s="239"/>
      <c r="U144" s="240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144</v>
      </c>
      <c r="AU144" s="241" t="s">
        <v>81</v>
      </c>
      <c r="AV144" s="13" t="s">
        <v>79</v>
      </c>
      <c r="AW144" s="13" t="s">
        <v>34</v>
      </c>
      <c r="AX144" s="13" t="s">
        <v>72</v>
      </c>
      <c r="AY144" s="241" t="s">
        <v>134</v>
      </c>
    </row>
    <row r="145" s="13" customFormat="1">
      <c r="A145" s="13"/>
      <c r="B145" s="232"/>
      <c r="C145" s="233"/>
      <c r="D145" s="227" t="s">
        <v>144</v>
      </c>
      <c r="E145" s="234" t="s">
        <v>19</v>
      </c>
      <c r="F145" s="235" t="s">
        <v>389</v>
      </c>
      <c r="G145" s="233"/>
      <c r="H145" s="234" t="s">
        <v>19</v>
      </c>
      <c r="I145" s="236"/>
      <c r="J145" s="233"/>
      <c r="K145" s="233"/>
      <c r="L145" s="237"/>
      <c r="M145" s="238"/>
      <c r="N145" s="239"/>
      <c r="O145" s="239"/>
      <c r="P145" s="239"/>
      <c r="Q145" s="239"/>
      <c r="R145" s="239"/>
      <c r="S145" s="239"/>
      <c r="T145" s="239"/>
      <c r="U145" s="240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144</v>
      </c>
      <c r="AU145" s="241" t="s">
        <v>81</v>
      </c>
      <c r="AV145" s="13" t="s">
        <v>79</v>
      </c>
      <c r="AW145" s="13" t="s">
        <v>34</v>
      </c>
      <c r="AX145" s="13" t="s">
        <v>72</v>
      </c>
      <c r="AY145" s="241" t="s">
        <v>134</v>
      </c>
    </row>
    <row r="146" s="13" customFormat="1">
      <c r="A146" s="13"/>
      <c r="B146" s="232"/>
      <c r="C146" s="233"/>
      <c r="D146" s="227" t="s">
        <v>144</v>
      </c>
      <c r="E146" s="234" t="s">
        <v>19</v>
      </c>
      <c r="F146" s="235" t="s">
        <v>390</v>
      </c>
      <c r="G146" s="233"/>
      <c r="H146" s="234" t="s">
        <v>19</v>
      </c>
      <c r="I146" s="236"/>
      <c r="J146" s="233"/>
      <c r="K146" s="233"/>
      <c r="L146" s="237"/>
      <c r="M146" s="238"/>
      <c r="N146" s="239"/>
      <c r="O146" s="239"/>
      <c r="P146" s="239"/>
      <c r="Q146" s="239"/>
      <c r="R146" s="239"/>
      <c r="S146" s="239"/>
      <c r="T146" s="239"/>
      <c r="U146" s="240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144</v>
      </c>
      <c r="AU146" s="241" t="s">
        <v>81</v>
      </c>
      <c r="AV146" s="13" t="s">
        <v>79</v>
      </c>
      <c r="AW146" s="13" t="s">
        <v>34</v>
      </c>
      <c r="AX146" s="13" t="s">
        <v>72</v>
      </c>
      <c r="AY146" s="241" t="s">
        <v>134</v>
      </c>
    </row>
    <row r="147" s="13" customFormat="1">
      <c r="A147" s="13"/>
      <c r="B147" s="232"/>
      <c r="C147" s="233"/>
      <c r="D147" s="227" t="s">
        <v>144</v>
      </c>
      <c r="E147" s="234" t="s">
        <v>19</v>
      </c>
      <c r="F147" s="235" t="s">
        <v>391</v>
      </c>
      <c r="G147" s="233"/>
      <c r="H147" s="234" t="s">
        <v>19</v>
      </c>
      <c r="I147" s="236"/>
      <c r="J147" s="233"/>
      <c r="K147" s="233"/>
      <c r="L147" s="237"/>
      <c r="M147" s="238"/>
      <c r="N147" s="239"/>
      <c r="O147" s="239"/>
      <c r="P147" s="239"/>
      <c r="Q147" s="239"/>
      <c r="R147" s="239"/>
      <c r="S147" s="239"/>
      <c r="T147" s="239"/>
      <c r="U147" s="240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144</v>
      </c>
      <c r="AU147" s="241" t="s">
        <v>81</v>
      </c>
      <c r="AV147" s="13" t="s">
        <v>79</v>
      </c>
      <c r="AW147" s="13" t="s">
        <v>34</v>
      </c>
      <c r="AX147" s="13" t="s">
        <v>72</v>
      </c>
      <c r="AY147" s="241" t="s">
        <v>134</v>
      </c>
    </row>
    <row r="148" s="13" customFormat="1">
      <c r="A148" s="13"/>
      <c r="B148" s="232"/>
      <c r="C148" s="233"/>
      <c r="D148" s="227" t="s">
        <v>144</v>
      </c>
      <c r="E148" s="234" t="s">
        <v>19</v>
      </c>
      <c r="F148" s="235" t="s">
        <v>392</v>
      </c>
      <c r="G148" s="233"/>
      <c r="H148" s="234" t="s">
        <v>19</v>
      </c>
      <c r="I148" s="236"/>
      <c r="J148" s="233"/>
      <c r="K148" s="233"/>
      <c r="L148" s="237"/>
      <c r="M148" s="238"/>
      <c r="N148" s="239"/>
      <c r="O148" s="239"/>
      <c r="P148" s="239"/>
      <c r="Q148" s="239"/>
      <c r="R148" s="239"/>
      <c r="S148" s="239"/>
      <c r="T148" s="239"/>
      <c r="U148" s="240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144</v>
      </c>
      <c r="AU148" s="241" t="s">
        <v>81</v>
      </c>
      <c r="AV148" s="13" t="s">
        <v>79</v>
      </c>
      <c r="AW148" s="13" t="s">
        <v>34</v>
      </c>
      <c r="AX148" s="13" t="s">
        <v>72</v>
      </c>
      <c r="AY148" s="241" t="s">
        <v>134</v>
      </c>
    </row>
    <row r="149" s="13" customFormat="1">
      <c r="A149" s="13"/>
      <c r="B149" s="232"/>
      <c r="C149" s="233"/>
      <c r="D149" s="227" t="s">
        <v>144</v>
      </c>
      <c r="E149" s="234" t="s">
        <v>19</v>
      </c>
      <c r="F149" s="235" t="s">
        <v>393</v>
      </c>
      <c r="G149" s="233"/>
      <c r="H149" s="234" t="s">
        <v>19</v>
      </c>
      <c r="I149" s="236"/>
      <c r="J149" s="233"/>
      <c r="K149" s="233"/>
      <c r="L149" s="237"/>
      <c r="M149" s="238"/>
      <c r="N149" s="239"/>
      <c r="O149" s="239"/>
      <c r="P149" s="239"/>
      <c r="Q149" s="239"/>
      <c r="R149" s="239"/>
      <c r="S149" s="239"/>
      <c r="T149" s="239"/>
      <c r="U149" s="240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144</v>
      </c>
      <c r="AU149" s="241" t="s">
        <v>81</v>
      </c>
      <c r="AV149" s="13" t="s">
        <v>79</v>
      </c>
      <c r="AW149" s="13" t="s">
        <v>34</v>
      </c>
      <c r="AX149" s="13" t="s">
        <v>72</v>
      </c>
      <c r="AY149" s="241" t="s">
        <v>134</v>
      </c>
    </row>
    <row r="150" s="13" customFormat="1">
      <c r="A150" s="13"/>
      <c r="B150" s="232"/>
      <c r="C150" s="233"/>
      <c r="D150" s="227" t="s">
        <v>144</v>
      </c>
      <c r="E150" s="234" t="s">
        <v>19</v>
      </c>
      <c r="F150" s="235" t="s">
        <v>394</v>
      </c>
      <c r="G150" s="233"/>
      <c r="H150" s="234" t="s">
        <v>19</v>
      </c>
      <c r="I150" s="236"/>
      <c r="J150" s="233"/>
      <c r="K150" s="233"/>
      <c r="L150" s="237"/>
      <c r="M150" s="238"/>
      <c r="N150" s="239"/>
      <c r="O150" s="239"/>
      <c r="P150" s="239"/>
      <c r="Q150" s="239"/>
      <c r="R150" s="239"/>
      <c r="S150" s="239"/>
      <c r="T150" s="239"/>
      <c r="U150" s="240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144</v>
      </c>
      <c r="AU150" s="241" t="s">
        <v>81</v>
      </c>
      <c r="AV150" s="13" t="s">
        <v>79</v>
      </c>
      <c r="AW150" s="13" t="s">
        <v>34</v>
      </c>
      <c r="AX150" s="13" t="s">
        <v>72</v>
      </c>
      <c r="AY150" s="241" t="s">
        <v>134</v>
      </c>
    </row>
    <row r="151" s="13" customFormat="1">
      <c r="A151" s="13"/>
      <c r="B151" s="232"/>
      <c r="C151" s="233"/>
      <c r="D151" s="227" t="s">
        <v>144</v>
      </c>
      <c r="E151" s="234" t="s">
        <v>19</v>
      </c>
      <c r="F151" s="235" t="s">
        <v>395</v>
      </c>
      <c r="G151" s="233"/>
      <c r="H151" s="234" t="s">
        <v>19</v>
      </c>
      <c r="I151" s="236"/>
      <c r="J151" s="233"/>
      <c r="K151" s="233"/>
      <c r="L151" s="237"/>
      <c r="M151" s="238"/>
      <c r="N151" s="239"/>
      <c r="O151" s="239"/>
      <c r="P151" s="239"/>
      <c r="Q151" s="239"/>
      <c r="R151" s="239"/>
      <c r="S151" s="239"/>
      <c r="T151" s="239"/>
      <c r="U151" s="240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144</v>
      </c>
      <c r="AU151" s="241" t="s">
        <v>81</v>
      </c>
      <c r="AV151" s="13" t="s">
        <v>79</v>
      </c>
      <c r="AW151" s="13" t="s">
        <v>34</v>
      </c>
      <c r="AX151" s="13" t="s">
        <v>72</v>
      </c>
      <c r="AY151" s="241" t="s">
        <v>134</v>
      </c>
    </row>
    <row r="152" s="14" customFormat="1">
      <c r="A152" s="14"/>
      <c r="B152" s="242"/>
      <c r="C152" s="243"/>
      <c r="D152" s="227" t="s">
        <v>144</v>
      </c>
      <c r="E152" s="244" t="s">
        <v>19</v>
      </c>
      <c r="F152" s="245" t="s">
        <v>79</v>
      </c>
      <c r="G152" s="243"/>
      <c r="H152" s="246">
        <v>1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0"/>
      <c r="U152" s="251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144</v>
      </c>
      <c r="AU152" s="252" t="s">
        <v>81</v>
      </c>
      <c r="AV152" s="14" t="s">
        <v>81</v>
      </c>
      <c r="AW152" s="14" t="s">
        <v>34</v>
      </c>
      <c r="AX152" s="14" t="s">
        <v>79</v>
      </c>
      <c r="AY152" s="252" t="s">
        <v>134</v>
      </c>
    </row>
    <row r="153" s="12" customFormat="1" ht="22.8" customHeight="1">
      <c r="A153" s="12"/>
      <c r="B153" s="198"/>
      <c r="C153" s="199"/>
      <c r="D153" s="200" t="s">
        <v>71</v>
      </c>
      <c r="E153" s="212" t="s">
        <v>396</v>
      </c>
      <c r="F153" s="212" t="s">
        <v>397</v>
      </c>
      <c r="G153" s="199"/>
      <c r="H153" s="199"/>
      <c r="I153" s="202"/>
      <c r="J153" s="213">
        <f>BK153</f>
        <v>0</v>
      </c>
      <c r="K153" s="199"/>
      <c r="L153" s="204"/>
      <c r="M153" s="205"/>
      <c r="N153" s="206"/>
      <c r="O153" s="206"/>
      <c r="P153" s="207">
        <f>SUM(P154:P166)</f>
        <v>0</v>
      </c>
      <c r="Q153" s="206"/>
      <c r="R153" s="207">
        <f>SUM(R154:R166)</f>
        <v>0</v>
      </c>
      <c r="S153" s="206"/>
      <c r="T153" s="207">
        <f>SUM(T154:T166)</f>
        <v>0</v>
      </c>
      <c r="U153" s="208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9" t="s">
        <v>79</v>
      </c>
      <c r="AT153" s="210" t="s">
        <v>71</v>
      </c>
      <c r="AU153" s="210" t="s">
        <v>79</v>
      </c>
      <c r="AY153" s="209" t="s">
        <v>134</v>
      </c>
      <c r="BK153" s="211">
        <f>SUM(BK154:BK166)</f>
        <v>0</v>
      </c>
    </row>
    <row r="154" s="2" customFormat="1" ht="21.75" customHeight="1">
      <c r="A154" s="39"/>
      <c r="B154" s="40"/>
      <c r="C154" s="214" t="s">
        <v>258</v>
      </c>
      <c r="D154" s="214" t="s">
        <v>136</v>
      </c>
      <c r="E154" s="215" t="s">
        <v>398</v>
      </c>
      <c r="F154" s="216" t="s">
        <v>399</v>
      </c>
      <c r="G154" s="217" t="s">
        <v>360</v>
      </c>
      <c r="H154" s="218">
        <v>1</v>
      </c>
      <c r="I154" s="219"/>
      <c r="J154" s="220">
        <f>ROUND(I154*H154,2)</f>
        <v>0</v>
      </c>
      <c r="K154" s="216" t="s">
        <v>19</v>
      </c>
      <c r="L154" s="45"/>
      <c r="M154" s="221" t="s">
        <v>19</v>
      </c>
      <c r="N154" s="222" t="s">
        <v>45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3">
        <f>S154*H154</f>
        <v>0</v>
      </c>
      <c r="U154" s="224" t="s">
        <v>19</v>
      </c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5" t="s">
        <v>140</v>
      </c>
      <c r="AT154" s="225" t="s">
        <v>136</v>
      </c>
      <c r="AU154" s="225" t="s">
        <v>81</v>
      </c>
      <c r="AY154" s="18" t="s">
        <v>134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8" t="s">
        <v>140</v>
      </c>
      <c r="BK154" s="226">
        <f>ROUND(I154*H154,2)</f>
        <v>0</v>
      </c>
      <c r="BL154" s="18" t="s">
        <v>140</v>
      </c>
      <c r="BM154" s="225" t="s">
        <v>400</v>
      </c>
    </row>
    <row r="155" s="2" customFormat="1">
      <c r="A155" s="39"/>
      <c r="B155" s="40"/>
      <c r="C155" s="41"/>
      <c r="D155" s="227" t="s">
        <v>142</v>
      </c>
      <c r="E155" s="41"/>
      <c r="F155" s="228" t="s">
        <v>399</v>
      </c>
      <c r="G155" s="41"/>
      <c r="H155" s="41"/>
      <c r="I155" s="229"/>
      <c r="J155" s="41"/>
      <c r="K155" s="41"/>
      <c r="L155" s="45"/>
      <c r="M155" s="230"/>
      <c r="N155" s="231"/>
      <c r="O155" s="86"/>
      <c r="P155" s="86"/>
      <c r="Q155" s="86"/>
      <c r="R155" s="86"/>
      <c r="S155" s="86"/>
      <c r="T155" s="86"/>
      <c r="U155" s="87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142</v>
      </c>
      <c r="AU155" s="18" t="s">
        <v>81</v>
      </c>
    </row>
    <row r="156" s="13" customFormat="1">
      <c r="A156" s="13"/>
      <c r="B156" s="232"/>
      <c r="C156" s="233"/>
      <c r="D156" s="227" t="s">
        <v>144</v>
      </c>
      <c r="E156" s="234" t="s">
        <v>19</v>
      </c>
      <c r="F156" s="235" t="s">
        <v>401</v>
      </c>
      <c r="G156" s="233"/>
      <c r="H156" s="234" t="s">
        <v>19</v>
      </c>
      <c r="I156" s="236"/>
      <c r="J156" s="233"/>
      <c r="K156" s="233"/>
      <c r="L156" s="237"/>
      <c r="M156" s="238"/>
      <c r="N156" s="239"/>
      <c r="O156" s="239"/>
      <c r="P156" s="239"/>
      <c r="Q156" s="239"/>
      <c r="R156" s="239"/>
      <c r="S156" s="239"/>
      <c r="T156" s="239"/>
      <c r="U156" s="240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144</v>
      </c>
      <c r="AU156" s="241" t="s">
        <v>81</v>
      </c>
      <c r="AV156" s="13" t="s">
        <v>79</v>
      </c>
      <c r="AW156" s="13" t="s">
        <v>34</v>
      </c>
      <c r="AX156" s="13" t="s">
        <v>72</v>
      </c>
      <c r="AY156" s="241" t="s">
        <v>134</v>
      </c>
    </row>
    <row r="157" s="13" customFormat="1">
      <c r="A157" s="13"/>
      <c r="B157" s="232"/>
      <c r="C157" s="233"/>
      <c r="D157" s="227" t="s">
        <v>144</v>
      </c>
      <c r="E157" s="234" t="s">
        <v>19</v>
      </c>
      <c r="F157" s="235" t="s">
        <v>402</v>
      </c>
      <c r="G157" s="233"/>
      <c r="H157" s="234" t="s">
        <v>19</v>
      </c>
      <c r="I157" s="236"/>
      <c r="J157" s="233"/>
      <c r="K157" s="233"/>
      <c r="L157" s="237"/>
      <c r="M157" s="238"/>
      <c r="N157" s="239"/>
      <c r="O157" s="239"/>
      <c r="P157" s="239"/>
      <c r="Q157" s="239"/>
      <c r="R157" s="239"/>
      <c r="S157" s="239"/>
      <c r="T157" s="239"/>
      <c r="U157" s="240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144</v>
      </c>
      <c r="AU157" s="241" t="s">
        <v>81</v>
      </c>
      <c r="AV157" s="13" t="s">
        <v>79</v>
      </c>
      <c r="AW157" s="13" t="s">
        <v>34</v>
      </c>
      <c r="AX157" s="13" t="s">
        <v>72</v>
      </c>
      <c r="AY157" s="241" t="s">
        <v>134</v>
      </c>
    </row>
    <row r="158" s="13" customFormat="1">
      <c r="A158" s="13"/>
      <c r="B158" s="232"/>
      <c r="C158" s="233"/>
      <c r="D158" s="227" t="s">
        <v>144</v>
      </c>
      <c r="E158" s="234" t="s">
        <v>19</v>
      </c>
      <c r="F158" s="235" t="s">
        <v>403</v>
      </c>
      <c r="G158" s="233"/>
      <c r="H158" s="234" t="s">
        <v>19</v>
      </c>
      <c r="I158" s="236"/>
      <c r="J158" s="233"/>
      <c r="K158" s="233"/>
      <c r="L158" s="237"/>
      <c r="M158" s="238"/>
      <c r="N158" s="239"/>
      <c r="O158" s="239"/>
      <c r="P158" s="239"/>
      <c r="Q158" s="239"/>
      <c r="R158" s="239"/>
      <c r="S158" s="239"/>
      <c r="T158" s="239"/>
      <c r="U158" s="240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144</v>
      </c>
      <c r="AU158" s="241" t="s">
        <v>81</v>
      </c>
      <c r="AV158" s="13" t="s">
        <v>79</v>
      </c>
      <c r="AW158" s="13" t="s">
        <v>34</v>
      </c>
      <c r="AX158" s="13" t="s">
        <v>72</v>
      </c>
      <c r="AY158" s="241" t="s">
        <v>134</v>
      </c>
    </row>
    <row r="159" s="13" customFormat="1">
      <c r="A159" s="13"/>
      <c r="B159" s="232"/>
      <c r="C159" s="233"/>
      <c r="D159" s="227" t="s">
        <v>144</v>
      </c>
      <c r="E159" s="234" t="s">
        <v>19</v>
      </c>
      <c r="F159" s="235" t="s">
        <v>404</v>
      </c>
      <c r="G159" s="233"/>
      <c r="H159" s="234" t="s">
        <v>19</v>
      </c>
      <c r="I159" s="236"/>
      <c r="J159" s="233"/>
      <c r="K159" s="233"/>
      <c r="L159" s="237"/>
      <c r="M159" s="238"/>
      <c r="N159" s="239"/>
      <c r="O159" s="239"/>
      <c r="P159" s="239"/>
      <c r="Q159" s="239"/>
      <c r="R159" s="239"/>
      <c r="S159" s="239"/>
      <c r="T159" s="239"/>
      <c r="U159" s="240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144</v>
      </c>
      <c r="AU159" s="241" t="s">
        <v>81</v>
      </c>
      <c r="AV159" s="13" t="s">
        <v>79</v>
      </c>
      <c r="AW159" s="13" t="s">
        <v>34</v>
      </c>
      <c r="AX159" s="13" t="s">
        <v>72</v>
      </c>
      <c r="AY159" s="241" t="s">
        <v>134</v>
      </c>
    </row>
    <row r="160" s="13" customFormat="1">
      <c r="A160" s="13"/>
      <c r="B160" s="232"/>
      <c r="C160" s="233"/>
      <c r="D160" s="227" t="s">
        <v>144</v>
      </c>
      <c r="E160" s="234" t="s">
        <v>19</v>
      </c>
      <c r="F160" s="235" t="s">
        <v>405</v>
      </c>
      <c r="G160" s="233"/>
      <c r="H160" s="234" t="s">
        <v>19</v>
      </c>
      <c r="I160" s="236"/>
      <c r="J160" s="233"/>
      <c r="K160" s="233"/>
      <c r="L160" s="237"/>
      <c r="M160" s="238"/>
      <c r="N160" s="239"/>
      <c r="O160" s="239"/>
      <c r="P160" s="239"/>
      <c r="Q160" s="239"/>
      <c r="R160" s="239"/>
      <c r="S160" s="239"/>
      <c r="T160" s="239"/>
      <c r="U160" s="240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144</v>
      </c>
      <c r="AU160" s="241" t="s">
        <v>81</v>
      </c>
      <c r="AV160" s="13" t="s">
        <v>79</v>
      </c>
      <c r="AW160" s="13" t="s">
        <v>34</v>
      </c>
      <c r="AX160" s="13" t="s">
        <v>72</v>
      </c>
      <c r="AY160" s="241" t="s">
        <v>134</v>
      </c>
    </row>
    <row r="161" s="13" customFormat="1">
      <c r="A161" s="13"/>
      <c r="B161" s="232"/>
      <c r="C161" s="233"/>
      <c r="D161" s="227" t="s">
        <v>144</v>
      </c>
      <c r="E161" s="234" t="s">
        <v>19</v>
      </c>
      <c r="F161" s="235" t="s">
        <v>406</v>
      </c>
      <c r="G161" s="233"/>
      <c r="H161" s="234" t="s">
        <v>19</v>
      </c>
      <c r="I161" s="236"/>
      <c r="J161" s="233"/>
      <c r="K161" s="233"/>
      <c r="L161" s="237"/>
      <c r="M161" s="238"/>
      <c r="N161" s="239"/>
      <c r="O161" s="239"/>
      <c r="P161" s="239"/>
      <c r="Q161" s="239"/>
      <c r="R161" s="239"/>
      <c r="S161" s="239"/>
      <c r="T161" s="239"/>
      <c r="U161" s="240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144</v>
      </c>
      <c r="AU161" s="241" t="s">
        <v>81</v>
      </c>
      <c r="AV161" s="13" t="s">
        <v>79</v>
      </c>
      <c r="AW161" s="13" t="s">
        <v>34</v>
      </c>
      <c r="AX161" s="13" t="s">
        <v>72</v>
      </c>
      <c r="AY161" s="241" t="s">
        <v>134</v>
      </c>
    </row>
    <row r="162" s="14" customFormat="1">
      <c r="A162" s="14"/>
      <c r="B162" s="242"/>
      <c r="C162" s="243"/>
      <c r="D162" s="227" t="s">
        <v>144</v>
      </c>
      <c r="E162" s="244" t="s">
        <v>19</v>
      </c>
      <c r="F162" s="245" t="s">
        <v>79</v>
      </c>
      <c r="G162" s="243"/>
      <c r="H162" s="246">
        <v>1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0"/>
      <c r="U162" s="251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144</v>
      </c>
      <c r="AU162" s="252" t="s">
        <v>81</v>
      </c>
      <c r="AV162" s="14" t="s">
        <v>81</v>
      </c>
      <c r="AW162" s="14" t="s">
        <v>34</v>
      </c>
      <c r="AX162" s="14" t="s">
        <v>79</v>
      </c>
      <c r="AY162" s="252" t="s">
        <v>134</v>
      </c>
    </row>
    <row r="163" s="2" customFormat="1" ht="24.15" customHeight="1">
      <c r="A163" s="39"/>
      <c r="B163" s="40"/>
      <c r="C163" s="214" t="s">
        <v>283</v>
      </c>
      <c r="D163" s="214" t="s">
        <v>136</v>
      </c>
      <c r="E163" s="215" t="s">
        <v>407</v>
      </c>
      <c r="F163" s="216" t="s">
        <v>408</v>
      </c>
      <c r="G163" s="217" t="s">
        <v>139</v>
      </c>
      <c r="H163" s="218">
        <v>1</v>
      </c>
      <c r="I163" s="219"/>
      <c r="J163" s="220">
        <f>ROUND(I163*H163,2)</f>
        <v>0</v>
      </c>
      <c r="K163" s="216" t="s">
        <v>19</v>
      </c>
      <c r="L163" s="45"/>
      <c r="M163" s="221" t="s">
        <v>19</v>
      </c>
      <c r="N163" s="222" t="s">
        <v>45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3">
        <f>S163*H163</f>
        <v>0</v>
      </c>
      <c r="U163" s="224" t="s">
        <v>19</v>
      </c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5" t="s">
        <v>140</v>
      </c>
      <c r="AT163" s="225" t="s">
        <v>136</v>
      </c>
      <c r="AU163" s="225" t="s">
        <v>81</v>
      </c>
      <c r="AY163" s="18" t="s">
        <v>134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8" t="s">
        <v>140</v>
      </c>
      <c r="BK163" s="226">
        <f>ROUND(I163*H163,2)</f>
        <v>0</v>
      </c>
      <c r="BL163" s="18" t="s">
        <v>140</v>
      </c>
      <c r="BM163" s="225" t="s">
        <v>409</v>
      </c>
    </row>
    <row r="164" s="2" customFormat="1">
      <c r="A164" s="39"/>
      <c r="B164" s="40"/>
      <c r="C164" s="41"/>
      <c r="D164" s="227" t="s">
        <v>142</v>
      </c>
      <c r="E164" s="41"/>
      <c r="F164" s="228" t="s">
        <v>408</v>
      </c>
      <c r="G164" s="41"/>
      <c r="H164" s="41"/>
      <c r="I164" s="229"/>
      <c r="J164" s="41"/>
      <c r="K164" s="41"/>
      <c r="L164" s="45"/>
      <c r="M164" s="230"/>
      <c r="N164" s="231"/>
      <c r="O164" s="86"/>
      <c r="P164" s="86"/>
      <c r="Q164" s="86"/>
      <c r="R164" s="86"/>
      <c r="S164" s="86"/>
      <c r="T164" s="86"/>
      <c r="U164" s="87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142</v>
      </c>
      <c r="AU164" s="18" t="s">
        <v>81</v>
      </c>
    </row>
    <row r="165" s="13" customFormat="1">
      <c r="A165" s="13"/>
      <c r="B165" s="232"/>
      <c r="C165" s="233"/>
      <c r="D165" s="227" t="s">
        <v>144</v>
      </c>
      <c r="E165" s="234" t="s">
        <v>19</v>
      </c>
      <c r="F165" s="235" t="s">
        <v>410</v>
      </c>
      <c r="G165" s="233"/>
      <c r="H165" s="234" t="s">
        <v>19</v>
      </c>
      <c r="I165" s="236"/>
      <c r="J165" s="233"/>
      <c r="K165" s="233"/>
      <c r="L165" s="237"/>
      <c r="M165" s="238"/>
      <c r="N165" s="239"/>
      <c r="O165" s="239"/>
      <c r="P165" s="239"/>
      <c r="Q165" s="239"/>
      <c r="R165" s="239"/>
      <c r="S165" s="239"/>
      <c r="T165" s="239"/>
      <c r="U165" s="240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144</v>
      </c>
      <c r="AU165" s="241" t="s">
        <v>81</v>
      </c>
      <c r="AV165" s="13" t="s">
        <v>79</v>
      </c>
      <c r="AW165" s="13" t="s">
        <v>34</v>
      </c>
      <c r="AX165" s="13" t="s">
        <v>72</v>
      </c>
      <c r="AY165" s="241" t="s">
        <v>134</v>
      </c>
    </row>
    <row r="166" s="14" customFormat="1">
      <c r="A166" s="14"/>
      <c r="B166" s="242"/>
      <c r="C166" s="243"/>
      <c r="D166" s="227" t="s">
        <v>144</v>
      </c>
      <c r="E166" s="244" t="s">
        <v>19</v>
      </c>
      <c r="F166" s="245" t="s">
        <v>79</v>
      </c>
      <c r="G166" s="243"/>
      <c r="H166" s="246">
        <v>1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0"/>
      <c r="U166" s="251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144</v>
      </c>
      <c r="AU166" s="252" t="s">
        <v>81</v>
      </c>
      <c r="AV166" s="14" t="s">
        <v>81</v>
      </c>
      <c r="AW166" s="14" t="s">
        <v>34</v>
      </c>
      <c r="AX166" s="14" t="s">
        <v>79</v>
      </c>
      <c r="AY166" s="252" t="s">
        <v>134</v>
      </c>
    </row>
    <row r="167" s="12" customFormat="1" ht="22.8" customHeight="1">
      <c r="A167" s="12"/>
      <c r="B167" s="198"/>
      <c r="C167" s="199"/>
      <c r="D167" s="200" t="s">
        <v>71</v>
      </c>
      <c r="E167" s="212" t="s">
        <v>411</v>
      </c>
      <c r="F167" s="212" t="s">
        <v>412</v>
      </c>
      <c r="G167" s="199"/>
      <c r="H167" s="199"/>
      <c r="I167" s="202"/>
      <c r="J167" s="213">
        <f>BK167</f>
        <v>0</v>
      </c>
      <c r="K167" s="199"/>
      <c r="L167" s="204"/>
      <c r="M167" s="205"/>
      <c r="N167" s="206"/>
      <c r="O167" s="206"/>
      <c r="P167" s="207">
        <f>SUM(P168:P216)</f>
        <v>0</v>
      </c>
      <c r="Q167" s="206"/>
      <c r="R167" s="207">
        <f>SUM(R168:R216)</f>
        <v>0</v>
      </c>
      <c r="S167" s="206"/>
      <c r="T167" s="207">
        <f>SUM(T168:T216)</f>
        <v>0</v>
      </c>
      <c r="U167" s="208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9" t="s">
        <v>79</v>
      </c>
      <c r="AT167" s="210" t="s">
        <v>71</v>
      </c>
      <c r="AU167" s="210" t="s">
        <v>79</v>
      </c>
      <c r="AY167" s="209" t="s">
        <v>134</v>
      </c>
      <c r="BK167" s="211">
        <f>SUM(BK168:BK216)</f>
        <v>0</v>
      </c>
    </row>
    <row r="168" s="2" customFormat="1" ht="49.05" customHeight="1">
      <c r="A168" s="39"/>
      <c r="B168" s="40"/>
      <c r="C168" s="214" t="s">
        <v>293</v>
      </c>
      <c r="D168" s="214" t="s">
        <v>136</v>
      </c>
      <c r="E168" s="215" t="s">
        <v>413</v>
      </c>
      <c r="F168" s="216" t="s">
        <v>414</v>
      </c>
      <c r="G168" s="217" t="s">
        <v>139</v>
      </c>
      <c r="H168" s="218">
        <v>1</v>
      </c>
      <c r="I168" s="219"/>
      <c r="J168" s="220">
        <f>ROUND(I168*H168,2)</f>
        <v>0</v>
      </c>
      <c r="K168" s="216" t="s">
        <v>19</v>
      </c>
      <c r="L168" s="45"/>
      <c r="M168" s="221" t="s">
        <v>19</v>
      </c>
      <c r="N168" s="222" t="s">
        <v>45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3">
        <f>S168*H168</f>
        <v>0</v>
      </c>
      <c r="U168" s="224" t="s">
        <v>19</v>
      </c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5" t="s">
        <v>140</v>
      </c>
      <c r="AT168" s="225" t="s">
        <v>136</v>
      </c>
      <c r="AU168" s="225" t="s">
        <v>81</v>
      </c>
      <c r="AY168" s="18" t="s">
        <v>134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8" t="s">
        <v>140</v>
      </c>
      <c r="BK168" s="226">
        <f>ROUND(I168*H168,2)</f>
        <v>0</v>
      </c>
      <c r="BL168" s="18" t="s">
        <v>140</v>
      </c>
      <c r="BM168" s="225" t="s">
        <v>415</v>
      </c>
    </row>
    <row r="169" s="2" customFormat="1">
      <c r="A169" s="39"/>
      <c r="B169" s="40"/>
      <c r="C169" s="41"/>
      <c r="D169" s="227" t="s">
        <v>142</v>
      </c>
      <c r="E169" s="41"/>
      <c r="F169" s="228" t="s">
        <v>414</v>
      </c>
      <c r="G169" s="41"/>
      <c r="H169" s="41"/>
      <c r="I169" s="229"/>
      <c r="J169" s="41"/>
      <c r="K169" s="41"/>
      <c r="L169" s="45"/>
      <c r="M169" s="230"/>
      <c r="N169" s="231"/>
      <c r="O169" s="86"/>
      <c r="P169" s="86"/>
      <c r="Q169" s="86"/>
      <c r="R169" s="86"/>
      <c r="S169" s="86"/>
      <c r="T169" s="86"/>
      <c r="U169" s="87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142</v>
      </c>
      <c r="AU169" s="18" t="s">
        <v>81</v>
      </c>
    </row>
    <row r="170" s="13" customFormat="1">
      <c r="A170" s="13"/>
      <c r="B170" s="232"/>
      <c r="C170" s="233"/>
      <c r="D170" s="227" t="s">
        <v>144</v>
      </c>
      <c r="E170" s="234" t="s">
        <v>19</v>
      </c>
      <c r="F170" s="235" t="s">
        <v>380</v>
      </c>
      <c r="G170" s="233"/>
      <c r="H170" s="234" t="s">
        <v>19</v>
      </c>
      <c r="I170" s="236"/>
      <c r="J170" s="233"/>
      <c r="K170" s="233"/>
      <c r="L170" s="237"/>
      <c r="M170" s="238"/>
      <c r="N170" s="239"/>
      <c r="O170" s="239"/>
      <c r="P170" s="239"/>
      <c r="Q170" s="239"/>
      <c r="R170" s="239"/>
      <c r="S170" s="239"/>
      <c r="T170" s="239"/>
      <c r="U170" s="240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144</v>
      </c>
      <c r="AU170" s="241" t="s">
        <v>81</v>
      </c>
      <c r="AV170" s="13" t="s">
        <v>79</v>
      </c>
      <c r="AW170" s="13" t="s">
        <v>34</v>
      </c>
      <c r="AX170" s="13" t="s">
        <v>72</v>
      </c>
      <c r="AY170" s="241" t="s">
        <v>134</v>
      </c>
    </row>
    <row r="171" s="13" customFormat="1">
      <c r="A171" s="13"/>
      <c r="B171" s="232"/>
      <c r="C171" s="233"/>
      <c r="D171" s="227" t="s">
        <v>144</v>
      </c>
      <c r="E171" s="234" t="s">
        <v>19</v>
      </c>
      <c r="F171" s="235" t="s">
        <v>416</v>
      </c>
      <c r="G171" s="233"/>
      <c r="H171" s="234" t="s">
        <v>19</v>
      </c>
      <c r="I171" s="236"/>
      <c r="J171" s="233"/>
      <c r="K171" s="233"/>
      <c r="L171" s="237"/>
      <c r="M171" s="238"/>
      <c r="N171" s="239"/>
      <c r="O171" s="239"/>
      <c r="P171" s="239"/>
      <c r="Q171" s="239"/>
      <c r="R171" s="239"/>
      <c r="S171" s="239"/>
      <c r="T171" s="239"/>
      <c r="U171" s="240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144</v>
      </c>
      <c r="AU171" s="241" t="s">
        <v>81</v>
      </c>
      <c r="AV171" s="13" t="s">
        <v>79</v>
      </c>
      <c r="AW171" s="13" t="s">
        <v>34</v>
      </c>
      <c r="AX171" s="13" t="s">
        <v>72</v>
      </c>
      <c r="AY171" s="241" t="s">
        <v>134</v>
      </c>
    </row>
    <row r="172" s="14" customFormat="1">
      <c r="A172" s="14"/>
      <c r="B172" s="242"/>
      <c r="C172" s="243"/>
      <c r="D172" s="227" t="s">
        <v>144</v>
      </c>
      <c r="E172" s="244" t="s">
        <v>19</v>
      </c>
      <c r="F172" s="245" t="s">
        <v>79</v>
      </c>
      <c r="G172" s="243"/>
      <c r="H172" s="246">
        <v>1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0"/>
      <c r="U172" s="251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144</v>
      </c>
      <c r="AU172" s="252" t="s">
        <v>81</v>
      </c>
      <c r="AV172" s="14" t="s">
        <v>81</v>
      </c>
      <c r="AW172" s="14" t="s">
        <v>34</v>
      </c>
      <c r="AX172" s="14" t="s">
        <v>79</v>
      </c>
      <c r="AY172" s="252" t="s">
        <v>134</v>
      </c>
    </row>
    <row r="173" s="2" customFormat="1" ht="16.5" customHeight="1">
      <c r="A173" s="39"/>
      <c r="B173" s="40"/>
      <c r="C173" s="214" t="s">
        <v>8</v>
      </c>
      <c r="D173" s="214" t="s">
        <v>136</v>
      </c>
      <c r="E173" s="215" t="s">
        <v>417</v>
      </c>
      <c r="F173" s="216" t="s">
        <v>418</v>
      </c>
      <c r="G173" s="217" t="s">
        <v>139</v>
      </c>
      <c r="H173" s="218">
        <v>1</v>
      </c>
      <c r="I173" s="219"/>
      <c r="J173" s="220">
        <f>ROUND(I173*H173,2)</f>
        <v>0</v>
      </c>
      <c r="K173" s="216" t="s">
        <v>419</v>
      </c>
      <c r="L173" s="45"/>
      <c r="M173" s="221" t="s">
        <v>19</v>
      </c>
      <c r="N173" s="222" t="s">
        <v>45</v>
      </c>
      <c r="O173" s="86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3">
        <f>S173*H173</f>
        <v>0</v>
      </c>
      <c r="U173" s="224" t="s">
        <v>19</v>
      </c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5" t="s">
        <v>353</v>
      </c>
      <c r="AT173" s="225" t="s">
        <v>136</v>
      </c>
      <c r="AU173" s="225" t="s">
        <v>81</v>
      </c>
      <c r="AY173" s="18" t="s">
        <v>134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8" t="s">
        <v>140</v>
      </c>
      <c r="BK173" s="226">
        <f>ROUND(I173*H173,2)</f>
        <v>0</v>
      </c>
      <c r="BL173" s="18" t="s">
        <v>353</v>
      </c>
      <c r="BM173" s="225" t="s">
        <v>420</v>
      </c>
    </row>
    <row r="174" s="2" customFormat="1">
      <c r="A174" s="39"/>
      <c r="B174" s="40"/>
      <c r="C174" s="41"/>
      <c r="D174" s="227" t="s">
        <v>142</v>
      </c>
      <c r="E174" s="41"/>
      <c r="F174" s="228" t="s">
        <v>418</v>
      </c>
      <c r="G174" s="41"/>
      <c r="H174" s="41"/>
      <c r="I174" s="229"/>
      <c r="J174" s="41"/>
      <c r="K174" s="41"/>
      <c r="L174" s="45"/>
      <c r="M174" s="230"/>
      <c r="N174" s="231"/>
      <c r="O174" s="86"/>
      <c r="P174" s="86"/>
      <c r="Q174" s="86"/>
      <c r="R174" s="86"/>
      <c r="S174" s="86"/>
      <c r="T174" s="86"/>
      <c r="U174" s="87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142</v>
      </c>
      <c r="AU174" s="18" t="s">
        <v>81</v>
      </c>
    </row>
    <row r="175" s="2" customFormat="1">
      <c r="A175" s="39"/>
      <c r="B175" s="40"/>
      <c r="C175" s="41"/>
      <c r="D175" s="253" t="s">
        <v>152</v>
      </c>
      <c r="E175" s="41"/>
      <c r="F175" s="254" t="s">
        <v>421</v>
      </c>
      <c r="G175" s="41"/>
      <c r="H175" s="41"/>
      <c r="I175" s="229"/>
      <c r="J175" s="41"/>
      <c r="K175" s="41"/>
      <c r="L175" s="45"/>
      <c r="M175" s="230"/>
      <c r="N175" s="231"/>
      <c r="O175" s="86"/>
      <c r="P175" s="86"/>
      <c r="Q175" s="86"/>
      <c r="R175" s="86"/>
      <c r="S175" s="86"/>
      <c r="T175" s="86"/>
      <c r="U175" s="87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152</v>
      </c>
      <c r="AU175" s="18" t="s">
        <v>81</v>
      </c>
    </row>
    <row r="176" s="13" customFormat="1">
      <c r="A176" s="13"/>
      <c r="B176" s="232"/>
      <c r="C176" s="233"/>
      <c r="D176" s="227" t="s">
        <v>144</v>
      </c>
      <c r="E176" s="234" t="s">
        <v>19</v>
      </c>
      <c r="F176" s="235" t="s">
        <v>422</v>
      </c>
      <c r="G176" s="233"/>
      <c r="H176" s="234" t="s">
        <v>19</v>
      </c>
      <c r="I176" s="236"/>
      <c r="J176" s="233"/>
      <c r="K176" s="233"/>
      <c r="L176" s="237"/>
      <c r="M176" s="238"/>
      <c r="N176" s="239"/>
      <c r="O176" s="239"/>
      <c r="P176" s="239"/>
      <c r="Q176" s="239"/>
      <c r="R176" s="239"/>
      <c r="S176" s="239"/>
      <c r="T176" s="239"/>
      <c r="U176" s="240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144</v>
      </c>
      <c r="AU176" s="241" t="s">
        <v>81</v>
      </c>
      <c r="AV176" s="13" t="s">
        <v>79</v>
      </c>
      <c r="AW176" s="13" t="s">
        <v>34</v>
      </c>
      <c r="AX176" s="13" t="s">
        <v>72</v>
      </c>
      <c r="AY176" s="241" t="s">
        <v>134</v>
      </c>
    </row>
    <row r="177" s="13" customFormat="1">
      <c r="A177" s="13"/>
      <c r="B177" s="232"/>
      <c r="C177" s="233"/>
      <c r="D177" s="227" t="s">
        <v>144</v>
      </c>
      <c r="E177" s="234" t="s">
        <v>19</v>
      </c>
      <c r="F177" s="235" t="s">
        <v>423</v>
      </c>
      <c r="G177" s="233"/>
      <c r="H177" s="234" t="s">
        <v>19</v>
      </c>
      <c r="I177" s="236"/>
      <c r="J177" s="233"/>
      <c r="K177" s="233"/>
      <c r="L177" s="237"/>
      <c r="M177" s="238"/>
      <c r="N177" s="239"/>
      <c r="O177" s="239"/>
      <c r="P177" s="239"/>
      <c r="Q177" s="239"/>
      <c r="R177" s="239"/>
      <c r="S177" s="239"/>
      <c r="T177" s="239"/>
      <c r="U177" s="240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144</v>
      </c>
      <c r="AU177" s="241" t="s">
        <v>81</v>
      </c>
      <c r="AV177" s="13" t="s">
        <v>79</v>
      </c>
      <c r="AW177" s="13" t="s">
        <v>34</v>
      </c>
      <c r="AX177" s="13" t="s">
        <v>72</v>
      </c>
      <c r="AY177" s="241" t="s">
        <v>134</v>
      </c>
    </row>
    <row r="178" s="13" customFormat="1">
      <c r="A178" s="13"/>
      <c r="B178" s="232"/>
      <c r="C178" s="233"/>
      <c r="D178" s="227" t="s">
        <v>144</v>
      </c>
      <c r="E178" s="234" t="s">
        <v>19</v>
      </c>
      <c r="F178" s="235" t="s">
        <v>424</v>
      </c>
      <c r="G178" s="233"/>
      <c r="H178" s="234" t="s">
        <v>19</v>
      </c>
      <c r="I178" s="236"/>
      <c r="J178" s="233"/>
      <c r="K178" s="233"/>
      <c r="L178" s="237"/>
      <c r="M178" s="238"/>
      <c r="N178" s="239"/>
      <c r="O178" s="239"/>
      <c r="P178" s="239"/>
      <c r="Q178" s="239"/>
      <c r="R178" s="239"/>
      <c r="S178" s="239"/>
      <c r="T178" s="239"/>
      <c r="U178" s="240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144</v>
      </c>
      <c r="AU178" s="241" t="s">
        <v>81</v>
      </c>
      <c r="AV178" s="13" t="s">
        <v>79</v>
      </c>
      <c r="AW178" s="13" t="s">
        <v>34</v>
      </c>
      <c r="AX178" s="13" t="s">
        <v>72</v>
      </c>
      <c r="AY178" s="241" t="s">
        <v>134</v>
      </c>
    </row>
    <row r="179" s="13" customFormat="1">
      <c r="A179" s="13"/>
      <c r="B179" s="232"/>
      <c r="C179" s="233"/>
      <c r="D179" s="227" t="s">
        <v>144</v>
      </c>
      <c r="E179" s="234" t="s">
        <v>19</v>
      </c>
      <c r="F179" s="235" t="s">
        <v>425</v>
      </c>
      <c r="G179" s="233"/>
      <c r="H179" s="234" t="s">
        <v>19</v>
      </c>
      <c r="I179" s="236"/>
      <c r="J179" s="233"/>
      <c r="K179" s="233"/>
      <c r="L179" s="237"/>
      <c r="M179" s="238"/>
      <c r="N179" s="239"/>
      <c r="O179" s="239"/>
      <c r="P179" s="239"/>
      <c r="Q179" s="239"/>
      <c r="R179" s="239"/>
      <c r="S179" s="239"/>
      <c r="T179" s="239"/>
      <c r="U179" s="240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144</v>
      </c>
      <c r="AU179" s="241" t="s">
        <v>81</v>
      </c>
      <c r="AV179" s="13" t="s">
        <v>79</v>
      </c>
      <c r="AW179" s="13" t="s">
        <v>34</v>
      </c>
      <c r="AX179" s="13" t="s">
        <v>72</v>
      </c>
      <c r="AY179" s="241" t="s">
        <v>134</v>
      </c>
    </row>
    <row r="180" s="13" customFormat="1">
      <c r="A180" s="13"/>
      <c r="B180" s="232"/>
      <c r="C180" s="233"/>
      <c r="D180" s="227" t="s">
        <v>144</v>
      </c>
      <c r="E180" s="234" t="s">
        <v>19</v>
      </c>
      <c r="F180" s="235" t="s">
        <v>426</v>
      </c>
      <c r="G180" s="233"/>
      <c r="H180" s="234" t="s">
        <v>19</v>
      </c>
      <c r="I180" s="236"/>
      <c r="J180" s="233"/>
      <c r="K180" s="233"/>
      <c r="L180" s="237"/>
      <c r="M180" s="238"/>
      <c r="N180" s="239"/>
      <c r="O180" s="239"/>
      <c r="P180" s="239"/>
      <c r="Q180" s="239"/>
      <c r="R180" s="239"/>
      <c r="S180" s="239"/>
      <c r="T180" s="239"/>
      <c r="U180" s="240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144</v>
      </c>
      <c r="AU180" s="241" t="s">
        <v>81</v>
      </c>
      <c r="AV180" s="13" t="s">
        <v>79</v>
      </c>
      <c r="AW180" s="13" t="s">
        <v>34</v>
      </c>
      <c r="AX180" s="13" t="s">
        <v>72</v>
      </c>
      <c r="AY180" s="241" t="s">
        <v>134</v>
      </c>
    </row>
    <row r="181" s="13" customFormat="1">
      <c r="A181" s="13"/>
      <c r="B181" s="232"/>
      <c r="C181" s="233"/>
      <c r="D181" s="227" t="s">
        <v>144</v>
      </c>
      <c r="E181" s="234" t="s">
        <v>19</v>
      </c>
      <c r="F181" s="235" t="s">
        <v>427</v>
      </c>
      <c r="G181" s="233"/>
      <c r="H181" s="234" t="s">
        <v>19</v>
      </c>
      <c r="I181" s="236"/>
      <c r="J181" s="233"/>
      <c r="K181" s="233"/>
      <c r="L181" s="237"/>
      <c r="M181" s="238"/>
      <c r="N181" s="239"/>
      <c r="O181" s="239"/>
      <c r="P181" s="239"/>
      <c r="Q181" s="239"/>
      <c r="R181" s="239"/>
      <c r="S181" s="239"/>
      <c r="T181" s="239"/>
      <c r="U181" s="240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144</v>
      </c>
      <c r="AU181" s="241" t="s">
        <v>81</v>
      </c>
      <c r="AV181" s="13" t="s">
        <v>79</v>
      </c>
      <c r="AW181" s="13" t="s">
        <v>34</v>
      </c>
      <c r="AX181" s="13" t="s">
        <v>72</v>
      </c>
      <c r="AY181" s="241" t="s">
        <v>134</v>
      </c>
    </row>
    <row r="182" s="13" customFormat="1">
      <c r="A182" s="13"/>
      <c r="B182" s="232"/>
      <c r="C182" s="233"/>
      <c r="D182" s="227" t="s">
        <v>144</v>
      </c>
      <c r="E182" s="234" t="s">
        <v>19</v>
      </c>
      <c r="F182" s="235" t="s">
        <v>428</v>
      </c>
      <c r="G182" s="233"/>
      <c r="H182" s="234" t="s">
        <v>19</v>
      </c>
      <c r="I182" s="236"/>
      <c r="J182" s="233"/>
      <c r="K182" s="233"/>
      <c r="L182" s="237"/>
      <c r="M182" s="238"/>
      <c r="N182" s="239"/>
      <c r="O182" s="239"/>
      <c r="P182" s="239"/>
      <c r="Q182" s="239"/>
      <c r="R182" s="239"/>
      <c r="S182" s="239"/>
      <c r="T182" s="239"/>
      <c r="U182" s="240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144</v>
      </c>
      <c r="AU182" s="241" t="s">
        <v>81</v>
      </c>
      <c r="AV182" s="13" t="s">
        <v>79</v>
      </c>
      <c r="AW182" s="13" t="s">
        <v>34</v>
      </c>
      <c r="AX182" s="13" t="s">
        <v>72</v>
      </c>
      <c r="AY182" s="241" t="s">
        <v>134</v>
      </c>
    </row>
    <row r="183" s="14" customFormat="1">
      <c r="A183" s="14"/>
      <c r="B183" s="242"/>
      <c r="C183" s="243"/>
      <c r="D183" s="227" t="s">
        <v>144</v>
      </c>
      <c r="E183" s="244" t="s">
        <v>19</v>
      </c>
      <c r="F183" s="245" t="s">
        <v>79</v>
      </c>
      <c r="G183" s="243"/>
      <c r="H183" s="246">
        <v>1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0"/>
      <c r="U183" s="251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144</v>
      </c>
      <c r="AU183" s="252" t="s">
        <v>81</v>
      </c>
      <c r="AV183" s="14" t="s">
        <v>81</v>
      </c>
      <c r="AW183" s="14" t="s">
        <v>34</v>
      </c>
      <c r="AX183" s="14" t="s">
        <v>79</v>
      </c>
      <c r="AY183" s="252" t="s">
        <v>134</v>
      </c>
    </row>
    <row r="184" s="2" customFormat="1" ht="49.05" customHeight="1">
      <c r="A184" s="39"/>
      <c r="B184" s="40"/>
      <c r="C184" s="214" t="s">
        <v>305</v>
      </c>
      <c r="D184" s="214" t="s">
        <v>136</v>
      </c>
      <c r="E184" s="215" t="s">
        <v>429</v>
      </c>
      <c r="F184" s="216" t="s">
        <v>430</v>
      </c>
      <c r="G184" s="217" t="s">
        <v>139</v>
      </c>
      <c r="H184" s="218">
        <v>1</v>
      </c>
      <c r="I184" s="219"/>
      <c r="J184" s="220">
        <f>ROUND(I184*H184,2)</f>
        <v>0</v>
      </c>
      <c r="K184" s="216" t="s">
        <v>19</v>
      </c>
      <c r="L184" s="45"/>
      <c r="M184" s="221" t="s">
        <v>19</v>
      </c>
      <c r="N184" s="222" t="s">
        <v>45</v>
      </c>
      <c r="O184" s="86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3">
        <f>S184*H184</f>
        <v>0</v>
      </c>
      <c r="U184" s="224" t="s">
        <v>19</v>
      </c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5" t="s">
        <v>140</v>
      </c>
      <c r="AT184" s="225" t="s">
        <v>136</v>
      </c>
      <c r="AU184" s="225" t="s">
        <v>81</v>
      </c>
      <c r="AY184" s="18" t="s">
        <v>134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8" t="s">
        <v>140</v>
      </c>
      <c r="BK184" s="226">
        <f>ROUND(I184*H184,2)</f>
        <v>0</v>
      </c>
      <c r="BL184" s="18" t="s">
        <v>140</v>
      </c>
      <c r="BM184" s="225" t="s">
        <v>431</v>
      </c>
    </row>
    <row r="185" s="2" customFormat="1">
      <c r="A185" s="39"/>
      <c r="B185" s="40"/>
      <c r="C185" s="41"/>
      <c r="D185" s="227" t="s">
        <v>142</v>
      </c>
      <c r="E185" s="41"/>
      <c r="F185" s="228" t="s">
        <v>430</v>
      </c>
      <c r="G185" s="41"/>
      <c r="H185" s="41"/>
      <c r="I185" s="229"/>
      <c r="J185" s="41"/>
      <c r="K185" s="41"/>
      <c r="L185" s="45"/>
      <c r="M185" s="230"/>
      <c r="N185" s="231"/>
      <c r="O185" s="86"/>
      <c r="P185" s="86"/>
      <c r="Q185" s="86"/>
      <c r="R185" s="86"/>
      <c r="S185" s="86"/>
      <c r="T185" s="86"/>
      <c r="U185" s="87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142</v>
      </c>
      <c r="AU185" s="18" t="s">
        <v>81</v>
      </c>
    </row>
    <row r="186" s="2" customFormat="1" ht="16.5" customHeight="1">
      <c r="A186" s="39"/>
      <c r="B186" s="40"/>
      <c r="C186" s="214" t="s">
        <v>314</v>
      </c>
      <c r="D186" s="214" t="s">
        <v>136</v>
      </c>
      <c r="E186" s="215" t="s">
        <v>432</v>
      </c>
      <c r="F186" s="216" t="s">
        <v>433</v>
      </c>
      <c r="G186" s="217" t="s">
        <v>139</v>
      </c>
      <c r="H186" s="218">
        <v>1</v>
      </c>
      <c r="I186" s="219"/>
      <c r="J186" s="220">
        <f>ROUND(I186*H186,2)</f>
        <v>0</v>
      </c>
      <c r="K186" s="216" t="s">
        <v>19</v>
      </c>
      <c r="L186" s="45"/>
      <c r="M186" s="221" t="s">
        <v>19</v>
      </c>
      <c r="N186" s="222" t="s">
        <v>45</v>
      </c>
      <c r="O186" s="86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3">
        <f>S186*H186</f>
        <v>0</v>
      </c>
      <c r="U186" s="224" t="s">
        <v>19</v>
      </c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5" t="s">
        <v>140</v>
      </c>
      <c r="AT186" s="225" t="s">
        <v>136</v>
      </c>
      <c r="AU186" s="225" t="s">
        <v>81</v>
      </c>
      <c r="AY186" s="18" t="s">
        <v>134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8" t="s">
        <v>140</v>
      </c>
      <c r="BK186" s="226">
        <f>ROUND(I186*H186,2)</f>
        <v>0</v>
      </c>
      <c r="BL186" s="18" t="s">
        <v>140</v>
      </c>
      <c r="BM186" s="225" t="s">
        <v>434</v>
      </c>
    </row>
    <row r="187" s="2" customFormat="1">
      <c r="A187" s="39"/>
      <c r="B187" s="40"/>
      <c r="C187" s="41"/>
      <c r="D187" s="227" t="s">
        <v>142</v>
      </c>
      <c r="E187" s="41"/>
      <c r="F187" s="228" t="s">
        <v>433</v>
      </c>
      <c r="G187" s="41"/>
      <c r="H187" s="41"/>
      <c r="I187" s="229"/>
      <c r="J187" s="41"/>
      <c r="K187" s="41"/>
      <c r="L187" s="45"/>
      <c r="M187" s="230"/>
      <c r="N187" s="231"/>
      <c r="O187" s="86"/>
      <c r="P187" s="86"/>
      <c r="Q187" s="86"/>
      <c r="R187" s="86"/>
      <c r="S187" s="86"/>
      <c r="T187" s="86"/>
      <c r="U187" s="87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142</v>
      </c>
      <c r="AU187" s="18" t="s">
        <v>81</v>
      </c>
    </row>
    <row r="188" s="13" customFormat="1">
      <c r="A188" s="13"/>
      <c r="B188" s="232"/>
      <c r="C188" s="233"/>
      <c r="D188" s="227" t="s">
        <v>144</v>
      </c>
      <c r="E188" s="234" t="s">
        <v>19</v>
      </c>
      <c r="F188" s="235" t="s">
        <v>435</v>
      </c>
      <c r="G188" s="233"/>
      <c r="H188" s="234" t="s">
        <v>19</v>
      </c>
      <c r="I188" s="236"/>
      <c r="J188" s="233"/>
      <c r="K188" s="233"/>
      <c r="L188" s="237"/>
      <c r="M188" s="238"/>
      <c r="N188" s="239"/>
      <c r="O188" s="239"/>
      <c r="P188" s="239"/>
      <c r="Q188" s="239"/>
      <c r="R188" s="239"/>
      <c r="S188" s="239"/>
      <c r="T188" s="239"/>
      <c r="U188" s="240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144</v>
      </c>
      <c r="AU188" s="241" t="s">
        <v>81</v>
      </c>
      <c r="AV188" s="13" t="s">
        <v>79</v>
      </c>
      <c r="AW188" s="13" t="s">
        <v>34</v>
      </c>
      <c r="AX188" s="13" t="s">
        <v>72</v>
      </c>
      <c r="AY188" s="241" t="s">
        <v>134</v>
      </c>
    </row>
    <row r="189" s="14" customFormat="1">
      <c r="A189" s="14"/>
      <c r="B189" s="242"/>
      <c r="C189" s="243"/>
      <c r="D189" s="227" t="s">
        <v>144</v>
      </c>
      <c r="E189" s="244" t="s">
        <v>19</v>
      </c>
      <c r="F189" s="245" t="s">
        <v>79</v>
      </c>
      <c r="G189" s="243"/>
      <c r="H189" s="246">
        <v>1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0"/>
      <c r="U189" s="251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144</v>
      </c>
      <c r="AU189" s="252" t="s">
        <v>81</v>
      </c>
      <c r="AV189" s="14" t="s">
        <v>81</v>
      </c>
      <c r="AW189" s="14" t="s">
        <v>34</v>
      </c>
      <c r="AX189" s="14" t="s">
        <v>79</v>
      </c>
      <c r="AY189" s="252" t="s">
        <v>134</v>
      </c>
    </row>
    <row r="190" s="2" customFormat="1" ht="37.8" customHeight="1">
      <c r="A190" s="39"/>
      <c r="B190" s="40"/>
      <c r="C190" s="214" t="s">
        <v>436</v>
      </c>
      <c r="D190" s="214" t="s">
        <v>136</v>
      </c>
      <c r="E190" s="215" t="s">
        <v>437</v>
      </c>
      <c r="F190" s="216" t="s">
        <v>438</v>
      </c>
      <c r="G190" s="217" t="s">
        <v>139</v>
      </c>
      <c r="H190" s="218">
        <v>1</v>
      </c>
      <c r="I190" s="219"/>
      <c r="J190" s="220">
        <f>ROUND(I190*H190,2)</f>
        <v>0</v>
      </c>
      <c r="K190" s="216" t="s">
        <v>19</v>
      </c>
      <c r="L190" s="45"/>
      <c r="M190" s="221" t="s">
        <v>19</v>
      </c>
      <c r="N190" s="222" t="s">
        <v>45</v>
      </c>
      <c r="O190" s="86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3">
        <f>S190*H190</f>
        <v>0</v>
      </c>
      <c r="U190" s="224" t="s">
        <v>19</v>
      </c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5" t="s">
        <v>140</v>
      </c>
      <c r="AT190" s="225" t="s">
        <v>136</v>
      </c>
      <c r="AU190" s="225" t="s">
        <v>81</v>
      </c>
      <c r="AY190" s="18" t="s">
        <v>134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8" t="s">
        <v>140</v>
      </c>
      <c r="BK190" s="226">
        <f>ROUND(I190*H190,2)</f>
        <v>0</v>
      </c>
      <c r="BL190" s="18" t="s">
        <v>140</v>
      </c>
      <c r="BM190" s="225" t="s">
        <v>439</v>
      </c>
    </row>
    <row r="191" s="2" customFormat="1">
      <c r="A191" s="39"/>
      <c r="B191" s="40"/>
      <c r="C191" s="41"/>
      <c r="D191" s="227" t="s">
        <v>142</v>
      </c>
      <c r="E191" s="41"/>
      <c r="F191" s="228" t="s">
        <v>438</v>
      </c>
      <c r="G191" s="41"/>
      <c r="H191" s="41"/>
      <c r="I191" s="229"/>
      <c r="J191" s="41"/>
      <c r="K191" s="41"/>
      <c r="L191" s="45"/>
      <c r="M191" s="230"/>
      <c r="N191" s="231"/>
      <c r="O191" s="86"/>
      <c r="P191" s="86"/>
      <c r="Q191" s="86"/>
      <c r="R191" s="86"/>
      <c r="S191" s="86"/>
      <c r="T191" s="86"/>
      <c r="U191" s="87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142</v>
      </c>
      <c r="AU191" s="18" t="s">
        <v>81</v>
      </c>
    </row>
    <row r="192" s="13" customFormat="1">
      <c r="A192" s="13"/>
      <c r="B192" s="232"/>
      <c r="C192" s="233"/>
      <c r="D192" s="227" t="s">
        <v>144</v>
      </c>
      <c r="E192" s="234" t="s">
        <v>19</v>
      </c>
      <c r="F192" s="235" t="s">
        <v>435</v>
      </c>
      <c r="G192" s="233"/>
      <c r="H192" s="234" t="s">
        <v>19</v>
      </c>
      <c r="I192" s="236"/>
      <c r="J192" s="233"/>
      <c r="K192" s="233"/>
      <c r="L192" s="237"/>
      <c r="M192" s="238"/>
      <c r="N192" s="239"/>
      <c r="O192" s="239"/>
      <c r="P192" s="239"/>
      <c r="Q192" s="239"/>
      <c r="R192" s="239"/>
      <c r="S192" s="239"/>
      <c r="T192" s="239"/>
      <c r="U192" s="240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144</v>
      </c>
      <c r="AU192" s="241" t="s">
        <v>81</v>
      </c>
      <c r="AV192" s="13" t="s">
        <v>79</v>
      </c>
      <c r="AW192" s="13" t="s">
        <v>34</v>
      </c>
      <c r="AX192" s="13" t="s">
        <v>72</v>
      </c>
      <c r="AY192" s="241" t="s">
        <v>134</v>
      </c>
    </row>
    <row r="193" s="14" customFormat="1">
      <c r="A193" s="14"/>
      <c r="B193" s="242"/>
      <c r="C193" s="243"/>
      <c r="D193" s="227" t="s">
        <v>144</v>
      </c>
      <c r="E193" s="244" t="s">
        <v>19</v>
      </c>
      <c r="F193" s="245" t="s">
        <v>79</v>
      </c>
      <c r="G193" s="243"/>
      <c r="H193" s="246">
        <v>1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0"/>
      <c r="U193" s="251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144</v>
      </c>
      <c r="AU193" s="252" t="s">
        <v>81</v>
      </c>
      <c r="AV193" s="14" t="s">
        <v>81</v>
      </c>
      <c r="AW193" s="14" t="s">
        <v>34</v>
      </c>
      <c r="AX193" s="14" t="s">
        <v>79</v>
      </c>
      <c r="AY193" s="252" t="s">
        <v>134</v>
      </c>
    </row>
    <row r="194" s="2" customFormat="1" ht="44.25" customHeight="1">
      <c r="A194" s="39"/>
      <c r="B194" s="40"/>
      <c r="C194" s="214" t="s">
        <v>440</v>
      </c>
      <c r="D194" s="214" t="s">
        <v>136</v>
      </c>
      <c r="E194" s="215" t="s">
        <v>441</v>
      </c>
      <c r="F194" s="216" t="s">
        <v>442</v>
      </c>
      <c r="G194" s="217" t="s">
        <v>139</v>
      </c>
      <c r="H194" s="218">
        <v>1</v>
      </c>
      <c r="I194" s="219"/>
      <c r="J194" s="220">
        <f>ROUND(I194*H194,2)</f>
        <v>0</v>
      </c>
      <c r="K194" s="216" t="s">
        <v>19</v>
      </c>
      <c r="L194" s="45"/>
      <c r="M194" s="221" t="s">
        <v>19</v>
      </c>
      <c r="N194" s="222" t="s">
        <v>45</v>
      </c>
      <c r="O194" s="86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3">
        <f>S194*H194</f>
        <v>0</v>
      </c>
      <c r="U194" s="224" t="s">
        <v>19</v>
      </c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5" t="s">
        <v>140</v>
      </c>
      <c r="AT194" s="225" t="s">
        <v>136</v>
      </c>
      <c r="AU194" s="225" t="s">
        <v>81</v>
      </c>
      <c r="AY194" s="18" t="s">
        <v>134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8" t="s">
        <v>140</v>
      </c>
      <c r="BK194" s="226">
        <f>ROUND(I194*H194,2)</f>
        <v>0</v>
      </c>
      <c r="BL194" s="18" t="s">
        <v>140</v>
      </c>
      <c r="BM194" s="225" t="s">
        <v>443</v>
      </c>
    </row>
    <row r="195" s="2" customFormat="1">
      <c r="A195" s="39"/>
      <c r="B195" s="40"/>
      <c r="C195" s="41"/>
      <c r="D195" s="227" t="s">
        <v>142</v>
      </c>
      <c r="E195" s="41"/>
      <c r="F195" s="228" t="s">
        <v>442</v>
      </c>
      <c r="G195" s="41"/>
      <c r="H195" s="41"/>
      <c r="I195" s="229"/>
      <c r="J195" s="41"/>
      <c r="K195" s="41"/>
      <c r="L195" s="45"/>
      <c r="M195" s="230"/>
      <c r="N195" s="231"/>
      <c r="O195" s="86"/>
      <c r="P195" s="86"/>
      <c r="Q195" s="86"/>
      <c r="R195" s="86"/>
      <c r="S195" s="86"/>
      <c r="T195" s="86"/>
      <c r="U195" s="87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142</v>
      </c>
      <c r="AU195" s="18" t="s">
        <v>81</v>
      </c>
    </row>
    <row r="196" s="13" customFormat="1">
      <c r="A196" s="13"/>
      <c r="B196" s="232"/>
      <c r="C196" s="233"/>
      <c r="D196" s="227" t="s">
        <v>144</v>
      </c>
      <c r="E196" s="234" t="s">
        <v>19</v>
      </c>
      <c r="F196" s="235" t="s">
        <v>444</v>
      </c>
      <c r="G196" s="233"/>
      <c r="H196" s="234" t="s">
        <v>19</v>
      </c>
      <c r="I196" s="236"/>
      <c r="J196" s="233"/>
      <c r="K196" s="233"/>
      <c r="L196" s="237"/>
      <c r="M196" s="238"/>
      <c r="N196" s="239"/>
      <c r="O196" s="239"/>
      <c r="P196" s="239"/>
      <c r="Q196" s="239"/>
      <c r="R196" s="239"/>
      <c r="S196" s="239"/>
      <c r="T196" s="239"/>
      <c r="U196" s="240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144</v>
      </c>
      <c r="AU196" s="241" t="s">
        <v>81</v>
      </c>
      <c r="AV196" s="13" t="s">
        <v>79</v>
      </c>
      <c r="AW196" s="13" t="s">
        <v>34</v>
      </c>
      <c r="AX196" s="13" t="s">
        <v>72</v>
      </c>
      <c r="AY196" s="241" t="s">
        <v>134</v>
      </c>
    </row>
    <row r="197" s="13" customFormat="1">
      <c r="A197" s="13"/>
      <c r="B197" s="232"/>
      <c r="C197" s="233"/>
      <c r="D197" s="227" t="s">
        <v>144</v>
      </c>
      <c r="E197" s="234" t="s">
        <v>19</v>
      </c>
      <c r="F197" s="235" t="s">
        <v>445</v>
      </c>
      <c r="G197" s="233"/>
      <c r="H197" s="234" t="s">
        <v>19</v>
      </c>
      <c r="I197" s="236"/>
      <c r="J197" s="233"/>
      <c r="K197" s="233"/>
      <c r="L197" s="237"/>
      <c r="M197" s="238"/>
      <c r="N197" s="239"/>
      <c r="O197" s="239"/>
      <c r="P197" s="239"/>
      <c r="Q197" s="239"/>
      <c r="R197" s="239"/>
      <c r="S197" s="239"/>
      <c r="T197" s="239"/>
      <c r="U197" s="240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144</v>
      </c>
      <c r="AU197" s="241" t="s">
        <v>81</v>
      </c>
      <c r="AV197" s="13" t="s">
        <v>79</v>
      </c>
      <c r="AW197" s="13" t="s">
        <v>34</v>
      </c>
      <c r="AX197" s="13" t="s">
        <v>72</v>
      </c>
      <c r="AY197" s="241" t="s">
        <v>134</v>
      </c>
    </row>
    <row r="198" s="13" customFormat="1">
      <c r="A198" s="13"/>
      <c r="B198" s="232"/>
      <c r="C198" s="233"/>
      <c r="D198" s="227" t="s">
        <v>144</v>
      </c>
      <c r="E198" s="234" t="s">
        <v>19</v>
      </c>
      <c r="F198" s="235" t="s">
        <v>446</v>
      </c>
      <c r="G198" s="233"/>
      <c r="H198" s="234" t="s">
        <v>19</v>
      </c>
      <c r="I198" s="236"/>
      <c r="J198" s="233"/>
      <c r="K198" s="233"/>
      <c r="L198" s="237"/>
      <c r="M198" s="238"/>
      <c r="N198" s="239"/>
      <c r="O198" s="239"/>
      <c r="P198" s="239"/>
      <c r="Q198" s="239"/>
      <c r="R198" s="239"/>
      <c r="S198" s="239"/>
      <c r="T198" s="239"/>
      <c r="U198" s="240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144</v>
      </c>
      <c r="AU198" s="241" t="s">
        <v>81</v>
      </c>
      <c r="AV198" s="13" t="s">
        <v>79</v>
      </c>
      <c r="AW198" s="13" t="s">
        <v>34</v>
      </c>
      <c r="AX198" s="13" t="s">
        <v>72</v>
      </c>
      <c r="AY198" s="241" t="s">
        <v>134</v>
      </c>
    </row>
    <row r="199" s="13" customFormat="1">
      <c r="A199" s="13"/>
      <c r="B199" s="232"/>
      <c r="C199" s="233"/>
      <c r="D199" s="227" t="s">
        <v>144</v>
      </c>
      <c r="E199" s="234" t="s">
        <v>19</v>
      </c>
      <c r="F199" s="235" t="s">
        <v>447</v>
      </c>
      <c r="G199" s="233"/>
      <c r="H199" s="234" t="s">
        <v>19</v>
      </c>
      <c r="I199" s="236"/>
      <c r="J199" s="233"/>
      <c r="K199" s="233"/>
      <c r="L199" s="237"/>
      <c r="M199" s="238"/>
      <c r="N199" s="239"/>
      <c r="O199" s="239"/>
      <c r="P199" s="239"/>
      <c r="Q199" s="239"/>
      <c r="R199" s="239"/>
      <c r="S199" s="239"/>
      <c r="T199" s="239"/>
      <c r="U199" s="240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144</v>
      </c>
      <c r="AU199" s="241" t="s">
        <v>81</v>
      </c>
      <c r="AV199" s="13" t="s">
        <v>79</v>
      </c>
      <c r="AW199" s="13" t="s">
        <v>34</v>
      </c>
      <c r="AX199" s="13" t="s">
        <v>72</v>
      </c>
      <c r="AY199" s="241" t="s">
        <v>134</v>
      </c>
    </row>
    <row r="200" s="13" customFormat="1">
      <c r="A200" s="13"/>
      <c r="B200" s="232"/>
      <c r="C200" s="233"/>
      <c r="D200" s="227" t="s">
        <v>144</v>
      </c>
      <c r="E200" s="234" t="s">
        <v>19</v>
      </c>
      <c r="F200" s="235" t="s">
        <v>448</v>
      </c>
      <c r="G200" s="233"/>
      <c r="H200" s="234" t="s">
        <v>19</v>
      </c>
      <c r="I200" s="236"/>
      <c r="J200" s="233"/>
      <c r="K200" s="233"/>
      <c r="L200" s="237"/>
      <c r="M200" s="238"/>
      <c r="N200" s="239"/>
      <c r="O200" s="239"/>
      <c r="P200" s="239"/>
      <c r="Q200" s="239"/>
      <c r="R200" s="239"/>
      <c r="S200" s="239"/>
      <c r="T200" s="239"/>
      <c r="U200" s="240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144</v>
      </c>
      <c r="AU200" s="241" t="s">
        <v>81</v>
      </c>
      <c r="AV200" s="13" t="s">
        <v>79</v>
      </c>
      <c r="AW200" s="13" t="s">
        <v>34</v>
      </c>
      <c r="AX200" s="13" t="s">
        <v>72</v>
      </c>
      <c r="AY200" s="241" t="s">
        <v>134</v>
      </c>
    </row>
    <row r="201" s="13" customFormat="1">
      <c r="A201" s="13"/>
      <c r="B201" s="232"/>
      <c r="C201" s="233"/>
      <c r="D201" s="227" t="s">
        <v>144</v>
      </c>
      <c r="E201" s="234" t="s">
        <v>19</v>
      </c>
      <c r="F201" s="235" t="s">
        <v>449</v>
      </c>
      <c r="G201" s="233"/>
      <c r="H201" s="234" t="s">
        <v>19</v>
      </c>
      <c r="I201" s="236"/>
      <c r="J201" s="233"/>
      <c r="K201" s="233"/>
      <c r="L201" s="237"/>
      <c r="M201" s="238"/>
      <c r="N201" s="239"/>
      <c r="O201" s="239"/>
      <c r="P201" s="239"/>
      <c r="Q201" s="239"/>
      <c r="R201" s="239"/>
      <c r="S201" s="239"/>
      <c r="T201" s="239"/>
      <c r="U201" s="240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144</v>
      </c>
      <c r="AU201" s="241" t="s">
        <v>81</v>
      </c>
      <c r="AV201" s="13" t="s">
        <v>79</v>
      </c>
      <c r="AW201" s="13" t="s">
        <v>34</v>
      </c>
      <c r="AX201" s="13" t="s">
        <v>72</v>
      </c>
      <c r="AY201" s="241" t="s">
        <v>134</v>
      </c>
    </row>
    <row r="202" s="14" customFormat="1">
      <c r="A202" s="14"/>
      <c r="B202" s="242"/>
      <c r="C202" s="243"/>
      <c r="D202" s="227" t="s">
        <v>144</v>
      </c>
      <c r="E202" s="244" t="s">
        <v>19</v>
      </c>
      <c r="F202" s="245" t="s">
        <v>79</v>
      </c>
      <c r="G202" s="243"/>
      <c r="H202" s="246">
        <v>1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0"/>
      <c r="U202" s="251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144</v>
      </c>
      <c r="AU202" s="252" t="s">
        <v>81</v>
      </c>
      <c r="AV202" s="14" t="s">
        <v>81</v>
      </c>
      <c r="AW202" s="14" t="s">
        <v>34</v>
      </c>
      <c r="AX202" s="14" t="s">
        <v>79</v>
      </c>
      <c r="AY202" s="252" t="s">
        <v>134</v>
      </c>
    </row>
    <row r="203" s="2" customFormat="1" ht="21.75" customHeight="1">
      <c r="A203" s="39"/>
      <c r="B203" s="40"/>
      <c r="C203" s="214" t="s">
        <v>450</v>
      </c>
      <c r="D203" s="214" t="s">
        <v>136</v>
      </c>
      <c r="E203" s="215" t="s">
        <v>451</v>
      </c>
      <c r="F203" s="216" t="s">
        <v>452</v>
      </c>
      <c r="G203" s="217" t="s">
        <v>139</v>
      </c>
      <c r="H203" s="218">
        <v>1</v>
      </c>
      <c r="I203" s="219"/>
      <c r="J203" s="220">
        <f>ROUND(I203*H203,2)</f>
        <v>0</v>
      </c>
      <c r="K203" s="216" t="s">
        <v>19</v>
      </c>
      <c r="L203" s="45"/>
      <c r="M203" s="221" t="s">
        <v>19</v>
      </c>
      <c r="N203" s="222" t="s">
        <v>45</v>
      </c>
      <c r="O203" s="86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3">
        <f>S203*H203</f>
        <v>0</v>
      </c>
      <c r="U203" s="224" t="s">
        <v>19</v>
      </c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5" t="s">
        <v>453</v>
      </c>
      <c r="AT203" s="225" t="s">
        <v>136</v>
      </c>
      <c r="AU203" s="225" t="s">
        <v>81</v>
      </c>
      <c r="AY203" s="18" t="s">
        <v>134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8" t="s">
        <v>140</v>
      </c>
      <c r="BK203" s="226">
        <f>ROUND(I203*H203,2)</f>
        <v>0</v>
      </c>
      <c r="BL203" s="18" t="s">
        <v>453</v>
      </c>
      <c r="BM203" s="225" t="s">
        <v>454</v>
      </c>
    </row>
    <row r="204" s="2" customFormat="1">
      <c r="A204" s="39"/>
      <c r="B204" s="40"/>
      <c r="C204" s="41"/>
      <c r="D204" s="227" t="s">
        <v>142</v>
      </c>
      <c r="E204" s="41"/>
      <c r="F204" s="228" t="s">
        <v>452</v>
      </c>
      <c r="G204" s="41"/>
      <c r="H204" s="41"/>
      <c r="I204" s="229"/>
      <c r="J204" s="41"/>
      <c r="K204" s="41"/>
      <c r="L204" s="45"/>
      <c r="M204" s="230"/>
      <c r="N204" s="231"/>
      <c r="O204" s="86"/>
      <c r="P204" s="86"/>
      <c r="Q204" s="86"/>
      <c r="R204" s="86"/>
      <c r="S204" s="86"/>
      <c r="T204" s="86"/>
      <c r="U204" s="87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142</v>
      </c>
      <c r="AU204" s="18" t="s">
        <v>81</v>
      </c>
    </row>
    <row r="205" s="13" customFormat="1">
      <c r="A205" s="13"/>
      <c r="B205" s="232"/>
      <c r="C205" s="233"/>
      <c r="D205" s="227" t="s">
        <v>144</v>
      </c>
      <c r="E205" s="234" t="s">
        <v>19</v>
      </c>
      <c r="F205" s="235" t="s">
        <v>455</v>
      </c>
      <c r="G205" s="233"/>
      <c r="H205" s="234" t="s">
        <v>19</v>
      </c>
      <c r="I205" s="236"/>
      <c r="J205" s="233"/>
      <c r="K205" s="233"/>
      <c r="L205" s="237"/>
      <c r="M205" s="238"/>
      <c r="N205" s="239"/>
      <c r="O205" s="239"/>
      <c r="P205" s="239"/>
      <c r="Q205" s="239"/>
      <c r="R205" s="239"/>
      <c r="S205" s="239"/>
      <c r="T205" s="239"/>
      <c r="U205" s="240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144</v>
      </c>
      <c r="AU205" s="241" t="s">
        <v>81</v>
      </c>
      <c r="AV205" s="13" t="s">
        <v>79</v>
      </c>
      <c r="AW205" s="13" t="s">
        <v>34</v>
      </c>
      <c r="AX205" s="13" t="s">
        <v>72</v>
      </c>
      <c r="AY205" s="241" t="s">
        <v>134</v>
      </c>
    </row>
    <row r="206" s="13" customFormat="1">
      <c r="A206" s="13"/>
      <c r="B206" s="232"/>
      <c r="C206" s="233"/>
      <c r="D206" s="227" t="s">
        <v>144</v>
      </c>
      <c r="E206" s="234" t="s">
        <v>19</v>
      </c>
      <c r="F206" s="235" t="s">
        <v>456</v>
      </c>
      <c r="G206" s="233"/>
      <c r="H206" s="234" t="s">
        <v>19</v>
      </c>
      <c r="I206" s="236"/>
      <c r="J206" s="233"/>
      <c r="K206" s="233"/>
      <c r="L206" s="237"/>
      <c r="M206" s="238"/>
      <c r="N206" s="239"/>
      <c r="O206" s="239"/>
      <c r="P206" s="239"/>
      <c r="Q206" s="239"/>
      <c r="R206" s="239"/>
      <c r="S206" s="239"/>
      <c r="T206" s="239"/>
      <c r="U206" s="240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144</v>
      </c>
      <c r="AU206" s="241" t="s">
        <v>81</v>
      </c>
      <c r="AV206" s="13" t="s">
        <v>79</v>
      </c>
      <c r="AW206" s="13" t="s">
        <v>34</v>
      </c>
      <c r="AX206" s="13" t="s">
        <v>72</v>
      </c>
      <c r="AY206" s="241" t="s">
        <v>134</v>
      </c>
    </row>
    <row r="207" s="14" customFormat="1">
      <c r="A207" s="14"/>
      <c r="B207" s="242"/>
      <c r="C207" s="243"/>
      <c r="D207" s="227" t="s">
        <v>144</v>
      </c>
      <c r="E207" s="244" t="s">
        <v>19</v>
      </c>
      <c r="F207" s="245" t="s">
        <v>79</v>
      </c>
      <c r="G207" s="243"/>
      <c r="H207" s="246">
        <v>1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0"/>
      <c r="U207" s="251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144</v>
      </c>
      <c r="AU207" s="252" t="s">
        <v>81</v>
      </c>
      <c r="AV207" s="14" t="s">
        <v>81</v>
      </c>
      <c r="AW207" s="14" t="s">
        <v>34</v>
      </c>
      <c r="AX207" s="14" t="s">
        <v>79</v>
      </c>
      <c r="AY207" s="252" t="s">
        <v>134</v>
      </c>
    </row>
    <row r="208" s="2" customFormat="1" ht="33" customHeight="1">
      <c r="A208" s="39"/>
      <c r="B208" s="40"/>
      <c r="C208" s="214" t="s">
        <v>291</v>
      </c>
      <c r="D208" s="214" t="s">
        <v>136</v>
      </c>
      <c r="E208" s="215" t="s">
        <v>457</v>
      </c>
      <c r="F208" s="216" t="s">
        <v>458</v>
      </c>
      <c r="G208" s="217" t="s">
        <v>139</v>
      </c>
      <c r="H208" s="218">
        <v>1</v>
      </c>
      <c r="I208" s="219"/>
      <c r="J208" s="220">
        <f>ROUND(I208*H208,2)</f>
        <v>0</v>
      </c>
      <c r="K208" s="216" t="s">
        <v>19</v>
      </c>
      <c r="L208" s="45"/>
      <c r="M208" s="221" t="s">
        <v>19</v>
      </c>
      <c r="N208" s="222" t="s">
        <v>45</v>
      </c>
      <c r="O208" s="86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3">
        <f>S208*H208</f>
        <v>0</v>
      </c>
      <c r="U208" s="224" t="s">
        <v>19</v>
      </c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5" t="s">
        <v>140</v>
      </c>
      <c r="AT208" s="225" t="s">
        <v>136</v>
      </c>
      <c r="AU208" s="225" t="s">
        <v>81</v>
      </c>
      <c r="AY208" s="18" t="s">
        <v>134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8" t="s">
        <v>140</v>
      </c>
      <c r="BK208" s="226">
        <f>ROUND(I208*H208,2)</f>
        <v>0</v>
      </c>
      <c r="BL208" s="18" t="s">
        <v>140</v>
      </c>
      <c r="BM208" s="225" t="s">
        <v>459</v>
      </c>
    </row>
    <row r="209" s="2" customFormat="1">
      <c r="A209" s="39"/>
      <c r="B209" s="40"/>
      <c r="C209" s="41"/>
      <c r="D209" s="227" t="s">
        <v>142</v>
      </c>
      <c r="E209" s="41"/>
      <c r="F209" s="228" t="s">
        <v>458</v>
      </c>
      <c r="G209" s="41"/>
      <c r="H209" s="41"/>
      <c r="I209" s="229"/>
      <c r="J209" s="41"/>
      <c r="K209" s="41"/>
      <c r="L209" s="45"/>
      <c r="M209" s="230"/>
      <c r="N209" s="231"/>
      <c r="O209" s="86"/>
      <c r="P209" s="86"/>
      <c r="Q209" s="86"/>
      <c r="R209" s="86"/>
      <c r="S209" s="86"/>
      <c r="T209" s="86"/>
      <c r="U209" s="87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142</v>
      </c>
      <c r="AU209" s="18" t="s">
        <v>81</v>
      </c>
    </row>
    <row r="210" s="13" customFormat="1">
      <c r="A210" s="13"/>
      <c r="B210" s="232"/>
      <c r="C210" s="233"/>
      <c r="D210" s="227" t="s">
        <v>144</v>
      </c>
      <c r="E210" s="234" t="s">
        <v>19</v>
      </c>
      <c r="F210" s="235" t="s">
        <v>460</v>
      </c>
      <c r="G210" s="233"/>
      <c r="H210" s="234" t="s">
        <v>19</v>
      </c>
      <c r="I210" s="236"/>
      <c r="J210" s="233"/>
      <c r="K210" s="233"/>
      <c r="L210" s="237"/>
      <c r="M210" s="238"/>
      <c r="N210" s="239"/>
      <c r="O210" s="239"/>
      <c r="P210" s="239"/>
      <c r="Q210" s="239"/>
      <c r="R210" s="239"/>
      <c r="S210" s="239"/>
      <c r="T210" s="239"/>
      <c r="U210" s="240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144</v>
      </c>
      <c r="AU210" s="241" t="s">
        <v>81</v>
      </c>
      <c r="AV210" s="13" t="s">
        <v>79</v>
      </c>
      <c r="AW210" s="13" t="s">
        <v>34</v>
      </c>
      <c r="AX210" s="13" t="s">
        <v>72</v>
      </c>
      <c r="AY210" s="241" t="s">
        <v>134</v>
      </c>
    </row>
    <row r="211" s="14" customFormat="1">
      <c r="A211" s="14"/>
      <c r="B211" s="242"/>
      <c r="C211" s="243"/>
      <c r="D211" s="227" t="s">
        <v>144</v>
      </c>
      <c r="E211" s="244" t="s">
        <v>19</v>
      </c>
      <c r="F211" s="245" t="s">
        <v>79</v>
      </c>
      <c r="G211" s="243"/>
      <c r="H211" s="246">
        <v>1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0"/>
      <c r="U211" s="251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144</v>
      </c>
      <c r="AU211" s="252" t="s">
        <v>81</v>
      </c>
      <c r="AV211" s="14" t="s">
        <v>81</v>
      </c>
      <c r="AW211" s="14" t="s">
        <v>34</v>
      </c>
      <c r="AX211" s="14" t="s">
        <v>79</v>
      </c>
      <c r="AY211" s="252" t="s">
        <v>134</v>
      </c>
    </row>
    <row r="212" s="2" customFormat="1" ht="16.5" customHeight="1">
      <c r="A212" s="39"/>
      <c r="B212" s="40"/>
      <c r="C212" s="214" t="s">
        <v>461</v>
      </c>
      <c r="D212" s="214" t="s">
        <v>136</v>
      </c>
      <c r="E212" s="215" t="s">
        <v>462</v>
      </c>
      <c r="F212" s="216" t="s">
        <v>463</v>
      </c>
      <c r="G212" s="217" t="s">
        <v>139</v>
      </c>
      <c r="H212" s="218">
        <v>1</v>
      </c>
      <c r="I212" s="219"/>
      <c r="J212" s="220">
        <f>ROUND(I212*H212,2)</f>
        <v>0</v>
      </c>
      <c r="K212" s="216" t="s">
        <v>19</v>
      </c>
      <c r="L212" s="45"/>
      <c r="M212" s="221" t="s">
        <v>19</v>
      </c>
      <c r="N212" s="222" t="s">
        <v>45</v>
      </c>
      <c r="O212" s="86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3">
        <f>S212*H212</f>
        <v>0</v>
      </c>
      <c r="U212" s="224" t="s">
        <v>19</v>
      </c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5" t="s">
        <v>140</v>
      </c>
      <c r="AT212" s="225" t="s">
        <v>136</v>
      </c>
      <c r="AU212" s="225" t="s">
        <v>81</v>
      </c>
      <c r="AY212" s="18" t="s">
        <v>134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8" t="s">
        <v>140</v>
      </c>
      <c r="BK212" s="226">
        <f>ROUND(I212*H212,2)</f>
        <v>0</v>
      </c>
      <c r="BL212" s="18" t="s">
        <v>140</v>
      </c>
      <c r="BM212" s="225" t="s">
        <v>464</v>
      </c>
    </row>
    <row r="213" s="2" customFormat="1">
      <c r="A213" s="39"/>
      <c r="B213" s="40"/>
      <c r="C213" s="41"/>
      <c r="D213" s="227" t="s">
        <v>142</v>
      </c>
      <c r="E213" s="41"/>
      <c r="F213" s="228" t="s">
        <v>463</v>
      </c>
      <c r="G213" s="41"/>
      <c r="H213" s="41"/>
      <c r="I213" s="229"/>
      <c r="J213" s="41"/>
      <c r="K213" s="41"/>
      <c r="L213" s="45"/>
      <c r="M213" s="230"/>
      <c r="N213" s="231"/>
      <c r="O213" s="86"/>
      <c r="P213" s="86"/>
      <c r="Q213" s="86"/>
      <c r="R213" s="86"/>
      <c r="S213" s="86"/>
      <c r="T213" s="86"/>
      <c r="U213" s="87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142</v>
      </c>
      <c r="AU213" s="18" t="s">
        <v>81</v>
      </c>
    </row>
    <row r="214" s="13" customFormat="1">
      <c r="A214" s="13"/>
      <c r="B214" s="232"/>
      <c r="C214" s="233"/>
      <c r="D214" s="227" t="s">
        <v>144</v>
      </c>
      <c r="E214" s="234" t="s">
        <v>19</v>
      </c>
      <c r="F214" s="235" t="s">
        <v>465</v>
      </c>
      <c r="G214" s="233"/>
      <c r="H214" s="234" t="s">
        <v>19</v>
      </c>
      <c r="I214" s="236"/>
      <c r="J214" s="233"/>
      <c r="K214" s="233"/>
      <c r="L214" s="237"/>
      <c r="M214" s="238"/>
      <c r="N214" s="239"/>
      <c r="O214" s="239"/>
      <c r="P214" s="239"/>
      <c r="Q214" s="239"/>
      <c r="R214" s="239"/>
      <c r="S214" s="239"/>
      <c r="T214" s="239"/>
      <c r="U214" s="240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144</v>
      </c>
      <c r="AU214" s="241" t="s">
        <v>81</v>
      </c>
      <c r="AV214" s="13" t="s">
        <v>79</v>
      </c>
      <c r="AW214" s="13" t="s">
        <v>34</v>
      </c>
      <c r="AX214" s="13" t="s">
        <v>72</v>
      </c>
      <c r="AY214" s="241" t="s">
        <v>134</v>
      </c>
    </row>
    <row r="215" s="14" customFormat="1">
      <c r="A215" s="14"/>
      <c r="B215" s="242"/>
      <c r="C215" s="243"/>
      <c r="D215" s="227" t="s">
        <v>144</v>
      </c>
      <c r="E215" s="244" t="s">
        <v>19</v>
      </c>
      <c r="F215" s="245" t="s">
        <v>79</v>
      </c>
      <c r="G215" s="243"/>
      <c r="H215" s="246">
        <v>1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0"/>
      <c r="U215" s="251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2" t="s">
        <v>144</v>
      </c>
      <c r="AU215" s="252" t="s">
        <v>81</v>
      </c>
      <c r="AV215" s="14" t="s">
        <v>81</v>
      </c>
      <c r="AW215" s="14" t="s">
        <v>34</v>
      </c>
      <c r="AX215" s="14" t="s">
        <v>72</v>
      </c>
      <c r="AY215" s="252" t="s">
        <v>134</v>
      </c>
    </row>
    <row r="216" s="15" customFormat="1">
      <c r="A216" s="15"/>
      <c r="B216" s="255"/>
      <c r="C216" s="256"/>
      <c r="D216" s="227" t="s">
        <v>144</v>
      </c>
      <c r="E216" s="257" t="s">
        <v>19</v>
      </c>
      <c r="F216" s="258" t="s">
        <v>158</v>
      </c>
      <c r="G216" s="256"/>
      <c r="H216" s="259">
        <v>1</v>
      </c>
      <c r="I216" s="260"/>
      <c r="J216" s="256"/>
      <c r="K216" s="256"/>
      <c r="L216" s="261"/>
      <c r="M216" s="267"/>
      <c r="N216" s="268"/>
      <c r="O216" s="268"/>
      <c r="P216" s="268"/>
      <c r="Q216" s="268"/>
      <c r="R216" s="268"/>
      <c r="S216" s="268"/>
      <c r="T216" s="268"/>
      <c r="U216" s="269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5" t="s">
        <v>144</v>
      </c>
      <c r="AU216" s="265" t="s">
        <v>81</v>
      </c>
      <c r="AV216" s="15" t="s">
        <v>140</v>
      </c>
      <c r="AW216" s="15" t="s">
        <v>34</v>
      </c>
      <c r="AX216" s="15" t="s">
        <v>79</v>
      </c>
      <c r="AY216" s="265" t="s">
        <v>134</v>
      </c>
    </row>
    <row r="217" s="2" customFormat="1" ht="6.96" customHeight="1">
      <c r="A217" s="39"/>
      <c r="B217" s="61"/>
      <c r="C217" s="62"/>
      <c r="D217" s="62"/>
      <c r="E217" s="62"/>
      <c r="F217" s="62"/>
      <c r="G217" s="62"/>
      <c r="H217" s="62"/>
      <c r="I217" s="62"/>
      <c r="J217" s="62"/>
      <c r="K217" s="62"/>
      <c r="L217" s="45"/>
      <c r="M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</row>
  </sheetData>
  <sheetProtection sheet="1" autoFilter="0" formatColumns="0" formatRows="0" objects="1" scenarios="1" spinCount="100000" saltValue="fdcnmi3Nm/rNHmEfLB5aD1l6HXREO/gLoxErasnC+GfbyFAtMTZRO8rd6dNL6pOZUWmAFy/wR7fDyhFaHmJUeg==" hashValue="paxn91SM6KzHJwLzxH0u3MmDY2E28/9yko+8ymk9EqCNY8VssG7jNzd8eqK0ETXfu9CPLnP8/aUy1cwFFZlZHQ==" algorithmName="SHA-512" password="CC35"/>
  <autoFilter ref="C89:K21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122" r:id="rId1" display="https://podminky.urs.cz/item/CS_URS_2025_01/184818232"/>
    <hyperlink ref="F175" r:id="rId2" display="https://podminky.urs.cz/item/CS_URS_2024_02/04141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81</v>
      </c>
    </row>
    <row r="4" s="1" customFormat="1" ht="24.96" customHeight="1">
      <c r="B4" s="21"/>
      <c r="D4" s="143" t="s">
        <v>105</v>
      </c>
      <c r="L4" s="21"/>
      <c r="M4" s="144" t="s">
        <v>10</v>
      </c>
      <c r="AT4" s="18" t="s">
        <v>34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26.25" customHeight="1">
      <c r="B7" s="21"/>
      <c r="E7" s="146" t="str">
        <f>'Rekapitulace stavby'!K6</f>
        <v>VD Harcov, VD Fojtka, odstranění nánosů ze štěrkových přehrážek a obnova opevnění</v>
      </c>
      <c r="F7" s="145"/>
      <c r="G7" s="145"/>
      <c r="H7" s="145"/>
      <c r="L7" s="21"/>
    </row>
    <row r="8" s="1" customFormat="1" ht="12" customHeight="1">
      <c r="B8" s="21"/>
      <c r="D8" s="145" t="s">
        <v>106</v>
      </c>
      <c r="L8" s="21"/>
    </row>
    <row r="9" s="2" customFormat="1" ht="16.5" customHeight="1">
      <c r="A9" s="39"/>
      <c r="B9" s="45"/>
      <c r="C9" s="39"/>
      <c r="D9" s="39"/>
      <c r="E9" s="146" t="s">
        <v>466</v>
      </c>
      <c r="F9" s="39"/>
      <c r="G9" s="39"/>
      <c r="H9" s="39"/>
      <c r="I9" s="39"/>
      <c r="J9" s="39"/>
      <c r="K9" s="39"/>
      <c r="L9" s="14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5" t="s">
        <v>108</v>
      </c>
      <c r="E10" s="39"/>
      <c r="F10" s="39"/>
      <c r="G10" s="39"/>
      <c r="H10" s="39"/>
      <c r="I10" s="39"/>
      <c r="J10" s="39"/>
      <c r="K10" s="39"/>
      <c r="L10" s="14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8" t="s">
        <v>109</v>
      </c>
      <c r="F11" s="39"/>
      <c r="G11" s="39"/>
      <c r="H11" s="39"/>
      <c r="I11" s="39"/>
      <c r="J11" s="39"/>
      <c r="K11" s="39"/>
      <c r="L11" s="14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5" t="s">
        <v>18</v>
      </c>
      <c r="E13" s="39"/>
      <c r="F13" s="135" t="s">
        <v>19</v>
      </c>
      <c r="G13" s="39"/>
      <c r="H13" s="39"/>
      <c r="I13" s="145" t="s">
        <v>20</v>
      </c>
      <c r="J13" s="135" t="s">
        <v>19</v>
      </c>
      <c r="K13" s="39"/>
      <c r="L13" s="14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5" t="s">
        <v>21</v>
      </c>
      <c r="E14" s="39"/>
      <c r="F14" s="135" t="s">
        <v>22</v>
      </c>
      <c r="G14" s="39"/>
      <c r="H14" s="39"/>
      <c r="I14" s="145" t="s">
        <v>23</v>
      </c>
      <c r="J14" s="149" t="str">
        <f>'Rekapitulace stavby'!AN8</f>
        <v>13.5.2025</v>
      </c>
      <c r="K14" s="39"/>
      <c r="L14" s="14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25</v>
      </c>
      <c r="E16" s="39"/>
      <c r="F16" s="39"/>
      <c r="G16" s="39"/>
      <c r="H16" s="39"/>
      <c r="I16" s="145" t="s">
        <v>26</v>
      </c>
      <c r="J16" s="135" t="s">
        <v>27</v>
      </c>
      <c r="K16" s="39"/>
      <c r="L16" s="14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5" t="s">
        <v>28</v>
      </c>
      <c r="F17" s="39"/>
      <c r="G17" s="39"/>
      <c r="H17" s="39"/>
      <c r="I17" s="145" t="s">
        <v>29</v>
      </c>
      <c r="J17" s="135" t="s">
        <v>30</v>
      </c>
      <c r="K17" s="39"/>
      <c r="L17" s="14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5" t="s">
        <v>31</v>
      </c>
      <c r="E19" s="39"/>
      <c r="F19" s="39"/>
      <c r="G19" s="39"/>
      <c r="H19" s="39"/>
      <c r="I19" s="145" t="s">
        <v>26</v>
      </c>
      <c r="J19" s="34" t="str">
        <f>'Rekapitulace stavby'!AN13</f>
        <v>Vyplň údaj</v>
      </c>
      <c r="K19" s="39"/>
      <c r="L19" s="14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5"/>
      <c r="G20" s="135"/>
      <c r="H20" s="135"/>
      <c r="I20" s="145" t="s">
        <v>29</v>
      </c>
      <c r="J20" s="34" t="str">
        <f>'Rekapitulace stavby'!AN14</f>
        <v>Vyplň údaj</v>
      </c>
      <c r="K20" s="39"/>
      <c r="L20" s="14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5" t="s">
        <v>33</v>
      </c>
      <c r="E22" s="39"/>
      <c r="F22" s="39"/>
      <c r="G22" s="39"/>
      <c r="H22" s="39"/>
      <c r="I22" s="145" t="s">
        <v>26</v>
      </c>
      <c r="J22" s="135" t="s">
        <v>27</v>
      </c>
      <c r="K22" s="39"/>
      <c r="L22" s="14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5" t="s">
        <v>28</v>
      </c>
      <c r="F23" s="39"/>
      <c r="G23" s="39"/>
      <c r="H23" s="39"/>
      <c r="I23" s="145" t="s">
        <v>29</v>
      </c>
      <c r="J23" s="135" t="s">
        <v>30</v>
      </c>
      <c r="K23" s="39"/>
      <c r="L23" s="14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5" t="s">
        <v>35</v>
      </c>
      <c r="E25" s="39"/>
      <c r="F25" s="39"/>
      <c r="G25" s="39"/>
      <c r="H25" s="39"/>
      <c r="I25" s="145" t="s">
        <v>26</v>
      </c>
      <c r="J25" s="135" t="s">
        <v>27</v>
      </c>
      <c r="K25" s="39"/>
      <c r="L25" s="14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5" t="s">
        <v>322</v>
      </c>
      <c r="F26" s="39"/>
      <c r="G26" s="39"/>
      <c r="H26" s="39"/>
      <c r="I26" s="145" t="s">
        <v>29</v>
      </c>
      <c r="J26" s="135" t="s">
        <v>30</v>
      </c>
      <c r="K26" s="39"/>
      <c r="L26" s="14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7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5" t="s">
        <v>36</v>
      </c>
      <c r="E28" s="39"/>
      <c r="F28" s="39"/>
      <c r="G28" s="39"/>
      <c r="H28" s="39"/>
      <c r="I28" s="39"/>
      <c r="J28" s="39"/>
      <c r="K28" s="39"/>
      <c r="L28" s="14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4"/>
      <c r="E31" s="154"/>
      <c r="F31" s="154"/>
      <c r="G31" s="154"/>
      <c r="H31" s="154"/>
      <c r="I31" s="154"/>
      <c r="J31" s="154"/>
      <c r="K31" s="154"/>
      <c r="L31" s="14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5" t="s">
        <v>38</v>
      </c>
      <c r="E32" s="39"/>
      <c r="F32" s="39"/>
      <c r="G32" s="39"/>
      <c r="H32" s="39"/>
      <c r="I32" s="39"/>
      <c r="J32" s="156">
        <f>ROUND(J88, 2)</f>
        <v>0</v>
      </c>
      <c r="K32" s="39"/>
      <c r="L32" s="14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4"/>
      <c r="E33" s="154"/>
      <c r="F33" s="154"/>
      <c r="G33" s="154"/>
      <c r="H33" s="154"/>
      <c r="I33" s="154"/>
      <c r="J33" s="154"/>
      <c r="K33" s="154"/>
      <c r="L33" s="14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7" t="s">
        <v>40</v>
      </c>
      <c r="G34" s="39"/>
      <c r="H34" s="39"/>
      <c r="I34" s="157" t="s">
        <v>39</v>
      </c>
      <c r="J34" s="157" t="s">
        <v>41</v>
      </c>
      <c r="K34" s="39"/>
      <c r="L34" s="14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8" t="s">
        <v>42</v>
      </c>
      <c r="E35" s="145" t="s">
        <v>43</v>
      </c>
      <c r="F35" s="159">
        <f>ROUND((SUM(BE88:BE167)),  2)</f>
        <v>0</v>
      </c>
      <c r="G35" s="39"/>
      <c r="H35" s="39"/>
      <c r="I35" s="160">
        <v>0.20999999999999999</v>
      </c>
      <c r="J35" s="159">
        <f>ROUND(((SUM(BE88:BE167))*I35),  2)</f>
        <v>0</v>
      </c>
      <c r="K35" s="39"/>
      <c r="L35" s="14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5" t="s">
        <v>44</v>
      </c>
      <c r="F36" s="159">
        <f>ROUND((SUM(BF88:BF167)),  2)</f>
        <v>0</v>
      </c>
      <c r="G36" s="39"/>
      <c r="H36" s="39"/>
      <c r="I36" s="160">
        <v>0.12</v>
      </c>
      <c r="J36" s="159">
        <f>ROUND(((SUM(BF88:BF167))*I36),  2)</f>
        <v>0</v>
      </c>
      <c r="K36" s="39"/>
      <c r="L36" s="14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5" t="s">
        <v>42</v>
      </c>
      <c r="E37" s="145" t="s">
        <v>45</v>
      </c>
      <c r="F37" s="159">
        <f>ROUND((SUM(BG88:BG167)),  2)</f>
        <v>0</v>
      </c>
      <c r="G37" s="39"/>
      <c r="H37" s="39"/>
      <c r="I37" s="160">
        <v>0.20999999999999999</v>
      </c>
      <c r="J37" s="159">
        <f>0</f>
        <v>0</v>
      </c>
      <c r="K37" s="39"/>
      <c r="L37" s="14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46</v>
      </c>
      <c r="F38" s="159">
        <f>ROUND((SUM(BH88:BH167)),  2)</f>
        <v>0</v>
      </c>
      <c r="G38" s="39"/>
      <c r="H38" s="39"/>
      <c r="I38" s="160">
        <v>0.12</v>
      </c>
      <c r="J38" s="159">
        <f>0</f>
        <v>0</v>
      </c>
      <c r="K38" s="39"/>
      <c r="L38" s="14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47</v>
      </c>
      <c r="F39" s="159">
        <f>ROUND((SUM(BI88:BI167)),  2)</f>
        <v>0</v>
      </c>
      <c r="G39" s="39"/>
      <c r="H39" s="39"/>
      <c r="I39" s="160">
        <v>0</v>
      </c>
      <c r="J39" s="159">
        <f>0</f>
        <v>0</v>
      </c>
      <c r="K39" s="39"/>
      <c r="L39" s="14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111</v>
      </c>
      <c r="D47" s="41"/>
      <c r="E47" s="41"/>
      <c r="F47" s="41"/>
      <c r="G47" s="41"/>
      <c r="H47" s="41"/>
      <c r="I47" s="41"/>
      <c r="J47" s="41"/>
      <c r="K47" s="41"/>
      <c r="L47" s="14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26.25" customHeight="1">
      <c r="A50" s="39"/>
      <c r="B50" s="40"/>
      <c r="C50" s="41"/>
      <c r="D50" s="41"/>
      <c r="E50" s="172" t="str">
        <f>E7</f>
        <v>VD Harcov, VD Fojtka, odstranění nánosů ze štěrkových přehrážek a obnova opevnění</v>
      </c>
      <c r="F50" s="33"/>
      <c r="G50" s="33"/>
      <c r="H50" s="33"/>
      <c r="I50" s="41"/>
      <c r="J50" s="41"/>
      <c r="K50" s="41"/>
      <c r="L50" s="14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106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39"/>
      <c r="B52" s="40"/>
      <c r="C52" s="41"/>
      <c r="D52" s="41"/>
      <c r="E52" s="172" t="s">
        <v>466</v>
      </c>
      <c r="F52" s="41"/>
      <c r="G52" s="41"/>
      <c r="H52" s="41"/>
      <c r="I52" s="41"/>
      <c r="J52" s="41"/>
      <c r="K52" s="41"/>
      <c r="L52" s="14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108</v>
      </c>
      <c r="D53" s="41"/>
      <c r="E53" s="41"/>
      <c r="F53" s="41"/>
      <c r="G53" s="41"/>
      <c r="H53" s="41"/>
      <c r="I53" s="41"/>
      <c r="J53" s="41"/>
      <c r="K53" s="41"/>
      <c r="L53" s="14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1" t="str">
        <f>E11</f>
        <v>SO 01 - Odtěžení nánosů</v>
      </c>
      <c r="F54" s="41"/>
      <c r="G54" s="41"/>
      <c r="H54" s="41"/>
      <c r="I54" s="41"/>
      <c r="J54" s="41"/>
      <c r="K54" s="41"/>
      <c r="L54" s="14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4" t="str">
        <f>IF(J14="","",J14)</f>
        <v>13.5.2025</v>
      </c>
      <c r="K56" s="41"/>
      <c r="L56" s="14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Povodí Labe, státní podnik</v>
      </c>
      <c r="G58" s="41"/>
      <c r="H58" s="41"/>
      <c r="I58" s="33" t="s">
        <v>33</v>
      </c>
      <c r="J58" s="37" t="str">
        <f>E23</f>
        <v>Povodí Labe, státní podnik</v>
      </c>
      <c r="K58" s="41"/>
      <c r="L58" s="14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5.6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35</v>
      </c>
      <c r="J59" s="37" t="str">
        <f>E26</f>
        <v>Pla, s.p. - Ing. Petr Kunc</v>
      </c>
      <c r="K59" s="41"/>
      <c r="L59" s="14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7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3" t="s">
        <v>112</v>
      </c>
      <c r="D61" s="174"/>
      <c r="E61" s="174"/>
      <c r="F61" s="174"/>
      <c r="G61" s="174"/>
      <c r="H61" s="174"/>
      <c r="I61" s="174"/>
      <c r="J61" s="175" t="s">
        <v>113</v>
      </c>
      <c r="K61" s="174"/>
      <c r="L61" s="147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7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6" t="s">
        <v>70</v>
      </c>
      <c r="D63" s="41"/>
      <c r="E63" s="41"/>
      <c r="F63" s="41"/>
      <c r="G63" s="41"/>
      <c r="H63" s="41"/>
      <c r="I63" s="41"/>
      <c r="J63" s="104">
        <f>J88</f>
        <v>0</v>
      </c>
      <c r="K63" s="41"/>
      <c r="L63" s="147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114</v>
      </c>
    </row>
    <row r="64" hidden="1" s="9" customFormat="1" ht="24.96" customHeight="1">
      <c r="A64" s="9"/>
      <c r="B64" s="177"/>
      <c r="C64" s="178"/>
      <c r="D64" s="179" t="s">
        <v>115</v>
      </c>
      <c r="E64" s="180"/>
      <c r="F64" s="180"/>
      <c r="G64" s="180"/>
      <c r="H64" s="180"/>
      <c r="I64" s="180"/>
      <c r="J64" s="181">
        <f>J89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3"/>
      <c r="C65" s="127"/>
      <c r="D65" s="184" t="s">
        <v>116</v>
      </c>
      <c r="E65" s="185"/>
      <c r="F65" s="185"/>
      <c r="G65" s="185"/>
      <c r="H65" s="185"/>
      <c r="I65" s="185"/>
      <c r="J65" s="186">
        <f>J90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3"/>
      <c r="C66" s="127"/>
      <c r="D66" s="184" t="s">
        <v>117</v>
      </c>
      <c r="E66" s="185"/>
      <c r="F66" s="185"/>
      <c r="G66" s="185"/>
      <c r="H66" s="185"/>
      <c r="I66" s="185"/>
      <c r="J66" s="186">
        <f>J158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7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hidden="1" s="2" customFormat="1" ht="6.96" customHeight="1">
      <c r="A68" s="39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7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hidden="1"/>
    <row r="70" hidden="1"/>
    <row r="71" hidden="1"/>
    <row r="72" s="2" customFormat="1" ht="6.96" customHeight="1">
      <c r="A72" s="39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118</v>
      </c>
      <c r="D73" s="41"/>
      <c r="E73" s="41"/>
      <c r="F73" s="41"/>
      <c r="G73" s="41"/>
      <c r="H73" s="41"/>
      <c r="I73" s="41"/>
      <c r="J73" s="41"/>
      <c r="K73" s="41"/>
      <c r="L73" s="14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6.25" customHeight="1">
      <c r="A76" s="39"/>
      <c r="B76" s="40"/>
      <c r="C76" s="41"/>
      <c r="D76" s="41"/>
      <c r="E76" s="172" t="str">
        <f>E7</f>
        <v>VD Harcov, VD Fojtka, odstranění nánosů ze štěrkových přehrážek a obnova opevnění</v>
      </c>
      <c r="F76" s="33"/>
      <c r="G76" s="33"/>
      <c r="H76" s="33"/>
      <c r="I76" s="41"/>
      <c r="J76" s="41"/>
      <c r="K76" s="41"/>
      <c r="L76" s="14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106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2" t="s">
        <v>466</v>
      </c>
      <c r="F78" s="41"/>
      <c r="G78" s="41"/>
      <c r="H78" s="41"/>
      <c r="I78" s="41"/>
      <c r="J78" s="41"/>
      <c r="K78" s="41"/>
      <c r="L78" s="14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108</v>
      </c>
      <c r="D79" s="41"/>
      <c r="E79" s="41"/>
      <c r="F79" s="41"/>
      <c r="G79" s="41"/>
      <c r="H79" s="41"/>
      <c r="I79" s="41"/>
      <c r="J79" s="41"/>
      <c r="K79" s="41"/>
      <c r="L79" s="14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1" t="str">
        <f>E11</f>
        <v>SO 01 - Odtěžení nánosů</v>
      </c>
      <c r="F80" s="41"/>
      <c r="G80" s="41"/>
      <c r="H80" s="41"/>
      <c r="I80" s="41"/>
      <c r="J80" s="41"/>
      <c r="K80" s="41"/>
      <c r="L80" s="14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 xml:space="preserve"> </v>
      </c>
      <c r="G82" s="41"/>
      <c r="H82" s="41"/>
      <c r="I82" s="33" t="s">
        <v>23</v>
      </c>
      <c r="J82" s="74" t="str">
        <f>IF(J14="","",J14)</f>
        <v>13.5.2025</v>
      </c>
      <c r="K82" s="41"/>
      <c r="L82" s="14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25</v>
      </c>
      <c r="D84" s="41"/>
      <c r="E84" s="41"/>
      <c r="F84" s="28" t="str">
        <f>E17</f>
        <v>Povodí Labe, státní podnik</v>
      </c>
      <c r="G84" s="41"/>
      <c r="H84" s="41"/>
      <c r="I84" s="33" t="s">
        <v>33</v>
      </c>
      <c r="J84" s="37" t="str">
        <f>E23</f>
        <v>Povodí Labe, státní podnik</v>
      </c>
      <c r="K84" s="41"/>
      <c r="L84" s="14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31</v>
      </c>
      <c r="D85" s="41"/>
      <c r="E85" s="41"/>
      <c r="F85" s="28" t="str">
        <f>IF(E20="","",E20)</f>
        <v>Vyplň údaj</v>
      </c>
      <c r="G85" s="41"/>
      <c r="H85" s="41"/>
      <c r="I85" s="33" t="s">
        <v>35</v>
      </c>
      <c r="J85" s="37" t="str">
        <f>E26</f>
        <v>Pla, s.p. - Ing. Petr Kunc</v>
      </c>
      <c r="K85" s="41"/>
      <c r="L85" s="147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7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8"/>
      <c r="B87" s="189"/>
      <c r="C87" s="190" t="s">
        <v>119</v>
      </c>
      <c r="D87" s="191" t="s">
        <v>57</v>
      </c>
      <c r="E87" s="191" t="s">
        <v>53</v>
      </c>
      <c r="F87" s="191" t="s">
        <v>54</v>
      </c>
      <c r="G87" s="191" t="s">
        <v>120</v>
      </c>
      <c r="H87" s="191" t="s">
        <v>121</v>
      </c>
      <c r="I87" s="191" t="s">
        <v>122</v>
      </c>
      <c r="J87" s="191" t="s">
        <v>113</v>
      </c>
      <c r="K87" s="192" t="s">
        <v>123</v>
      </c>
      <c r="L87" s="193"/>
      <c r="M87" s="94" t="s">
        <v>19</v>
      </c>
      <c r="N87" s="95" t="s">
        <v>42</v>
      </c>
      <c r="O87" s="95" t="s">
        <v>124</v>
      </c>
      <c r="P87" s="95" t="s">
        <v>125</v>
      </c>
      <c r="Q87" s="95" t="s">
        <v>126</v>
      </c>
      <c r="R87" s="95" t="s">
        <v>127</v>
      </c>
      <c r="S87" s="95" t="s">
        <v>128</v>
      </c>
      <c r="T87" s="95" t="s">
        <v>129</v>
      </c>
      <c r="U87" s="96" t="s">
        <v>130</v>
      </c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</row>
    <row r="88" s="2" customFormat="1" ht="22.8" customHeight="1">
      <c r="A88" s="39"/>
      <c r="B88" s="40"/>
      <c r="C88" s="101" t="s">
        <v>131</v>
      </c>
      <c r="D88" s="41"/>
      <c r="E88" s="41"/>
      <c r="F88" s="41"/>
      <c r="G88" s="41"/>
      <c r="H88" s="41"/>
      <c r="I88" s="41"/>
      <c r="J88" s="194">
        <f>BK88</f>
        <v>0</v>
      </c>
      <c r="K88" s="41"/>
      <c r="L88" s="45"/>
      <c r="M88" s="97"/>
      <c r="N88" s="195"/>
      <c r="O88" s="98"/>
      <c r="P88" s="196">
        <f>P89</f>
        <v>0</v>
      </c>
      <c r="Q88" s="98"/>
      <c r="R88" s="196">
        <f>R89</f>
        <v>0</v>
      </c>
      <c r="S88" s="98"/>
      <c r="T88" s="196">
        <f>T89</f>
        <v>65</v>
      </c>
      <c r="U88" s="9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71</v>
      </c>
      <c r="AU88" s="18" t="s">
        <v>114</v>
      </c>
      <c r="BK88" s="197">
        <f>BK89</f>
        <v>0</v>
      </c>
    </row>
    <row r="89" s="12" customFormat="1" ht="25.92" customHeight="1">
      <c r="A89" s="12"/>
      <c r="B89" s="198"/>
      <c r="C89" s="199"/>
      <c r="D89" s="200" t="s">
        <v>71</v>
      </c>
      <c r="E89" s="201" t="s">
        <v>132</v>
      </c>
      <c r="F89" s="201" t="s">
        <v>133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P90+P158</f>
        <v>0</v>
      </c>
      <c r="Q89" s="206"/>
      <c r="R89" s="207">
        <f>R90+R158</f>
        <v>0</v>
      </c>
      <c r="S89" s="206"/>
      <c r="T89" s="207">
        <f>T90+T158</f>
        <v>65</v>
      </c>
      <c r="U89" s="208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79</v>
      </c>
      <c r="AT89" s="210" t="s">
        <v>71</v>
      </c>
      <c r="AU89" s="210" t="s">
        <v>72</v>
      </c>
      <c r="AY89" s="209" t="s">
        <v>134</v>
      </c>
      <c r="BK89" s="211">
        <f>BK90+BK158</f>
        <v>0</v>
      </c>
    </row>
    <row r="90" s="12" customFormat="1" ht="22.8" customHeight="1">
      <c r="A90" s="12"/>
      <c r="B90" s="198"/>
      <c r="C90" s="199"/>
      <c r="D90" s="200" t="s">
        <v>71</v>
      </c>
      <c r="E90" s="212" t="s">
        <v>79</v>
      </c>
      <c r="F90" s="212" t="s">
        <v>135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SUM(P91:P157)</f>
        <v>0</v>
      </c>
      <c r="Q90" s="206"/>
      <c r="R90" s="207">
        <f>SUM(R91:R157)</f>
        <v>0</v>
      </c>
      <c r="S90" s="206"/>
      <c r="T90" s="207">
        <f>SUM(T91:T157)</f>
        <v>65</v>
      </c>
      <c r="U90" s="208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79</v>
      </c>
      <c r="AT90" s="210" t="s">
        <v>71</v>
      </c>
      <c r="AU90" s="210" t="s">
        <v>79</v>
      </c>
      <c r="AY90" s="209" t="s">
        <v>134</v>
      </c>
      <c r="BK90" s="211">
        <f>SUM(BK91:BK157)</f>
        <v>0</v>
      </c>
    </row>
    <row r="91" s="2" customFormat="1" ht="24.15" customHeight="1">
      <c r="A91" s="39"/>
      <c r="B91" s="40"/>
      <c r="C91" s="214" t="s">
        <v>79</v>
      </c>
      <c r="D91" s="214" t="s">
        <v>136</v>
      </c>
      <c r="E91" s="215" t="s">
        <v>467</v>
      </c>
      <c r="F91" s="216" t="s">
        <v>468</v>
      </c>
      <c r="G91" s="217" t="s">
        <v>469</v>
      </c>
      <c r="H91" s="218">
        <v>0.040000000000000001</v>
      </c>
      <c r="I91" s="219"/>
      <c r="J91" s="220">
        <f>ROUND(I91*H91,2)</f>
        <v>0</v>
      </c>
      <c r="K91" s="216" t="s">
        <v>149</v>
      </c>
      <c r="L91" s="45"/>
      <c r="M91" s="221" t="s">
        <v>19</v>
      </c>
      <c r="N91" s="222" t="s">
        <v>45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3">
        <f>S91*H91</f>
        <v>0</v>
      </c>
      <c r="U91" s="224" t="s">
        <v>19</v>
      </c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5" t="s">
        <v>140</v>
      </c>
      <c r="AT91" s="225" t="s">
        <v>136</v>
      </c>
      <c r="AU91" s="225" t="s">
        <v>81</v>
      </c>
      <c r="AY91" s="18" t="s">
        <v>134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8" t="s">
        <v>140</v>
      </c>
      <c r="BK91" s="226">
        <f>ROUND(I91*H91,2)</f>
        <v>0</v>
      </c>
      <c r="BL91" s="18" t="s">
        <v>140</v>
      </c>
      <c r="BM91" s="225" t="s">
        <v>470</v>
      </c>
    </row>
    <row r="92" s="2" customFormat="1">
      <c r="A92" s="39"/>
      <c r="B92" s="40"/>
      <c r="C92" s="41"/>
      <c r="D92" s="227" t="s">
        <v>142</v>
      </c>
      <c r="E92" s="41"/>
      <c r="F92" s="228" t="s">
        <v>471</v>
      </c>
      <c r="G92" s="41"/>
      <c r="H92" s="41"/>
      <c r="I92" s="229"/>
      <c r="J92" s="41"/>
      <c r="K92" s="41"/>
      <c r="L92" s="45"/>
      <c r="M92" s="230"/>
      <c r="N92" s="231"/>
      <c r="O92" s="86"/>
      <c r="P92" s="86"/>
      <c r="Q92" s="86"/>
      <c r="R92" s="86"/>
      <c r="S92" s="86"/>
      <c r="T92" s="86"/>
      <c r="U92" s="87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142</v>
      </c>
      <c r="AU92" s="18" t="s">
        <v>81</v>
      </c>
    </row>
    <row r="93" s="2" customFormat="1">
      <c r="A93" s="39"/>
      <c r="B93" s="40"/>
      <c r="C93" s="41"/>
      <c r="D93" s="253" t="s">
        <v>152</v>
      </c>
      <c r="E93" s="41"/>
      <c r="F93" s="254" t="s">
        <v>472</v>
      </c>
      <c r="G93" s="41"/>
      <c r="H93" s="41"/>
      <c r="I93" s="229"/>
      <c r="J93" s="41"/>
      <c r="K93" s="41"/>
      <c r="L93" s="45"/>
      <c r="M93" s="230"/>
      <c r="N93" s="231"/>
      <c r="O93" s="86"/>
      <c r="P93" s="86"/>
      <c r="Q93" s="86"/>
      <c r="R93" s="86"/>
      <c r="S93" s="86"/>
      <c r="T93" s="86"/>
      <c r="U93" s="87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152</v>
      </c>
      <c r="AU93" s="18" t="s">
        <v>81</v>
      </c>
    </row>
    <row r="94" s="13" customFormat="1">
      <c r="A94" s="13"/>
      <c r="B94" s="232"/>
      <c r="C94" s="233"/>
      <c r="D94" s="227" t="s">
        <v>144</v>
      </c>
      <c r="E94" s="234" t="s">
        <v>19</v>
      </c>
      <c r="F94" s="235" t="s">
        <v>473</v>
      </c>
      <c r="G94" s="233"/>
      <c r="H94" s="234" t="s">
        <v>19</v>
      </c>
      <c r="I94" s="236"/>
      <c r="J94" s="233"/>
      <c r="K94" s="233"/>
      <c r="L94" s="237"/>
      <c r="M94" s="238"/>
      <c r="N94" s="239"/>
      <c r="O94" s="239"/>
      <c r="P94" s="239"/>
      <c r="Q94" s="239"/>
      <c r="R94" s="239"/>
      <c r="S94" s="239"/>
      <c r="T94" s="239"/>
      <c r="U94" s="240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1" t="s">
        <v>144</v>
      </c>
      <c r="AU94" s="241" t="s">
        <v>81</v>
      </c>
      <c r="AV94" s="13" t="s">
        <v>79</v>
      </c>
      <c r="AW94" s="13" t="s">
        <v>34</v>
      </c>
      <c r="AX94" s="13" t="s">
        <v>72</v>
      </c>
      <c r="AY94" s="241" t="s">
        <v>134</v>
      </c>
    </row>
    <row r="95" s="14" customFormat="1">
      <c r="A95" s="14"/>
      <c r="B95" s="242"/>
      <c r="C95" s="243"/>
      <c r="D95" s="227" t="s">
        <v>144</v>
      </c>
      <c r="E95" s="244" t="s">
        <v>19</v>
      </c>
      <c r="F95" s="245" t="s">
        <v>474</v>
      </c>
      <c r="G95" s="243"/>
      <c r="H95" s="246">
        <v>0.040000000000000001</v>
      </c>
      <c r="I95" s="247"/>
      <c r="J95" s="243"/>
      <c r="K95" s="243"/>
      <c r="L95" s="248"/>
      <c r="M95" s="249"/>
      <c r="N95" s="250"/>
      <c r="O95" s="250"/>
      <c r="P95" s="250"/>
      <c r="Q95" s="250"/>
      <c r="R95" s="250"/>
      <c r="S95" s="250"/>
      <c r="T95" s="250"/>
      <c r="U95" s="251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2" t="s">
        <v>144</v>
      </c>
      <c r="AU95" s="252" t="s">
        <v>81</v>
      </c>
      <c r="AV95" s="14" t="s">
        <v>81</v>
      </c>
      <c r="AW95" s="14" t="s">
        <v>34</v>
      </c>
      <c r="AX95" s="14" t="s">
        <v>72</v>
      </c>
      <c r="AY95" s="252" t="s">
        <v>134</v>
      </c>
    </row>
    <row r="96" s="15" customFormat="1">
      <c r="A96" s="15"/>
      <c r="B96" s="255"/>
      <c r="C96" s="256"/>
      <c r="D96" s="227" t="s">
        <v>144</v>
      </c>
      <c r="E96" s="257" t="s">
        <v>19</v>
      </c>
      <c r="F96" s="258" t="s">
        <v>158</v>
      </c>
      <c r="G96" s="256"/>
      <c r="H96" s="259">
        <v>0.040000000000000001</v>
      </c>
      <c r="I96" s="260"/>
      <c r="J96" s="256"/>
      <c r="K96" s="256"/>
      <c r="L96" s="261"/>
      <c r="M96" s="262"/>
      <c r="N96" s="263"/>
      <c r="O96" s="263"/>
      <c r="P96" s="263"/>
      <c r="Q96" s="263"/>
      <c r="R96" s="263"/>
      <c r="S96" s="263"/>
      <c r="T96" s="263"/>
      <c r="U96" s="264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65" t="s">
        <v>144</v>
      </c>
      <c r="AU96" s="265" t="s">
        <v>81</v>
      </c>
      <c r="AV96" s="15" t="s">
        <v>140</v>
      </c>
      <c r="AW96" s="15" t="s">
        <v>34</v>
      </c>
      <c r="AX96" s="15" t="s">
        <v>79</v>
      </c>
      <c r="AY96" s="265" t="s">
        <v>134</v>
      </c>
    </row>
    <row r="97" s="2" customFormat="1" ht="16.5" customHeight="1">
      <c r="A97" s="39"/>
      <c r="B97" s="40"/>
      <c r="C97" s="214" t="s">
        <v>81</v>
      </c>
      <c r="D97" s="214" t="s">
        <v>136</v>
      </c>
      <c r="E97" s="215" t="s">
        <v>137</v>
      </c>
      <c r="F97" s="216" t="s">
        <v>138</v>
      </c>
      <c r="G97" s="217" t="s">
        <v>139</v>
      </c>
      <c r="H97" s="218">
        <v>1</v>
      </c>
      <c r="I97" s="219"/>
      <c r="J97" s="220">
        <f>ROUND(I97*H97,2)</f>
        <v>0</v>
      </c>
      <c r="K97" s="216" t="s">
        <v>19</v>
      </c>
      <c r="L97" s="45"/>
      <c r="M97" s="221" t="s">
        <v>19</v>
      </c>
      <c r="N97" s="222" t="s">
        <v>45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3">
        <f>S97*H97</f>
        <v>0</v>
      </c>
      <c r="U97" s="224" t="s">
        <v>19</v>
      </c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5" t="s">
        <v>140</v>
      </c>
      <c r="AT97" s="225" t="s">
        <v>136</v>
      </c>
      <c r="AU97" s="225" t="s">
        <v>81</v>
      </c>
      <c r="AY97" s="18" t="s">
        <v>134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8" t="s">
        <v>140</v>
      </c>
      <c r="BK97" s="226">
        <f>ROUND(I97*H97,2)</f>
        <v>0</v>
      </c>
      <c r="BL97" s="18" t="s">
        <v>140</v>
      </c>
      <c r="BM97" s="225" t="s">
        <v>475</v>
      </c>
    </row>
    <row r="98" s="2" customFormat="1">
      <c r="A98" s="39"/>
      <c r="B98" s="40"/>
      <c r="C98" s="41"/>
      <c r="D98" s="227" t="s">
        <v>142</v>
      </c>
      <c r="E98" s="41"/>
      <c r="F98" s="228" t="s">
        <v>143</v>
      </c>
      <c r="G98" s="41"/>
      <c r="H98" s="41"/>
      <c r="I98" s="229"/>
      <c r="J98" s="41"/>
      <c r="K98" s="41"/>
      <c r="L98" s="45"/>
      <c r="M98" s="230"/>
      <c r="N98" s="231"/>
      <c r="O98" s="86"/>
      <c r="P98" s="86"/>
      <c r="Q98" s="86"/>
      <c r="R98" s="86"/>
      <c r="S98" s="86"/>
      <c r="T98" s="86"/>
      <c r="U98" s="87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142</v>
      </c>
      <c r="AU98" s="18" t="s">
        <v>81</v>
      </c>
    </row>
    <row r="99" s="13" customFormat="1">
      <c r="A99" s="13"/>
      <c r="B99" s="232"/>
      <c r="C99" s="233"/>
      <c r="D99" s="227" t="s">
        <v>144</v>
      </c>
      <c r="E99" s="234" t="s">
        <v>19</v>
      </c>
      <c r="F99" s="235" t="s">
        <v>476</v>
      </c>
      <c r="G99" s="233"/>
      <c r="H99" s="234" t="s">
        <v>19</v>
      </c>
      <c r="I99" s="236"/>
      <c r="J99" s="233"/>
      <c r="K99" s="233"/>
      <c r="L99" s="237"/>
      <c r="M99" s="238"/>
      <c r="N99" s="239"/>
      <c r="O99" s="239"/>
      <c r="P99" s="239"/>
      <c r="Q99" s="239"/>
      <c r="R99" s="239"/>
      <c r="S99" s="239"/>
      <c r="T99" s="239"/>
      <c r="U99" s="240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144</v>
      </c>
      <c r="AU99" s="241" t="s">
        <v>81</v>
      </c>
      <c r="AV99" s="13" t="s">
        <v>79</v>
      </c>
      <c r="AW99" s="13" t="s">
        <v>34</v>
      </c>
      <c r="AX99" s="13" t="s">
        <v>72</v>
      </c>
      <c r="AY99" s="241" t="s">
        <v>134</v>
      </c>
    </row>
    <row r="100" s="14" customFormat="1">
      <c r="A100" s="14"/>
      <c r="B100" s="242"/>
      <c r="C100" s="243"/>
      <c r="D100" s="227" t="s">
        <v>144</v>
      </c>
      <c r="E100" s="244" t="s">
        <v>19</v>
      </c>
      <c r="F100" s="245" t="s">
        <v>79</v>
      </c>
      <c r="G100" s="243"/>
      <c r="H100" s="246">
        <v>1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0"/>
      <c r="U100" s="251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144</v>
      </c>
      <c r="AU100" s="252" t="s">
        <v>81</v>
      </c>
      <c r="AV100" s="14" t="s">
        <v>81</v>
      </c>
      <c r="AW100" s="14" t="s">
        <v>34</v>
      </c>
      <c r="AX100" s="14" t="s">
        <v>79</v>
      </c>
      <c r="AY100" s="252" t="s">
        <v>134</v>
      </c>
    </row>
    <row r="101" s="2" customFormat="1" ht="24.15" customHeight="1">
      <c r="A101" s="39"/>
      <c r="B101" s="40"/>
      <c r="C101" s="214" t="s">
        <v>97</v>
      </c>
      <c r="D101" s="214" t="s">
        <v>136</v>
      </c>
      <c r="E101" s="215" t="s">
        <v>477</v>
      </c>
      <c r="F101" s="216" t="s">
        <v>478</v>
      </c>
      <c r="G101" s="217" t="s">
        <v>469</v>
      </c>
      <c r="H101" s="218">
        <v>0.040000000000000001</v>
      </c>
      <c r="I101" s="219"/>
      <c r="J101" s="220">
        <f>ROUND(I101*H101,2)</f>
        <v>0</v>
      </c>
      <c r="K101" s="216" t="s">
        <v>19</v>
      </c>
      <c r="L101" s="45"/>
      <c r="M101" s="221" t="s">
        <v>19</v>
      </c>
      <c r="N101" s="222" t="s">
        <v>45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3">
        <f>S101*H101</f>
        <v>0</v>
      </c>
      <c r="U101" s="224" t="s">
        <v>19</v>
      </c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5" t="s">
        <v>140</v>
      </c>
      <c r="AT101" s="225" t="s">
        <v>136</v>
      </c>
      <c r="AU101" s="225" t="s">
        <v>81</v>
      </c>
      <c r="AY101" s="18" t="s">
        <v>134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140</v>
      </c>
      <c r="BK101" s="226">
        <f>ROUND(I101*H101,2)</f>
        <v>0</v>
      </c>
      <c r="BL101" s="18" t="s">
        <v>140</v>
      </c>
      <c r="BM101" s="225" t="s">
        <v>479</v>
      </c>
    </row>
    <row r="102" s="2" customFormat="1">
      <c r="A102" s="39"/>
      <c r="B102" s="40"/>
      <c r="C102" s="41"/>
      <c r="D102" s="227" t="s">
        <v>142</v>
      </c>
      <c r="E102" s="41"/>
      <c r="F102" s="228" t="s">
        <v>478</v>
      </c>
      <c r="G102" s="41"/>
      <c r="H102" s="41"/>
      <c r="I102" s="229"/>
      <c r="J102" s="41"/>
      <c r="K102" s="41"/>
      <c r="L102" s="45"/>
      <c r="M102" s="230"/>
      <c r="N102" s="231"/>
      <c r="O102" s="86"/>
      <c r="P102" s="86"/>
      <c r="Q102" s="86"/>
      <c r="R102" s="86"/>
      <c r="S102" s="86"/>
      <c r="T102" s="86"/>
      <c r="U102" s="87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142</v>
      </c>
      <c r="AU102" s="18" t="s">
        <v>81</v>
      </c>
    </row>
    <row r="103" s="13" customFormat="1">
      <c r="A103" s="13"/>
      <c r="B103" s="232"/>
      <c r="C103" s="233"/>
      <c r="D103" s="227" t="s">
        <v>144</v>
      </c>
      <c r="E103" s="234" t="s">
        <v>19</v>
      </c>
      <c r="F103" s="235" t="s">
        <v>480</v>
      </c>
      <c r="G103" s="233"/>
      <c r="H103" s="234" t="s">
        <v>19</v>
      </c>
      <c r="I103" s="236"/>
      <c r="J103" s="233"/>
      <c r="K103" s="233"/>
      <c r="L103" s="237"/>
      <c r="M103" s="238"/>
      <c r="N103" s="239"/>
      <c r="O103" s="239"/>
      <c r="P103" s="239"/>
      <c r="Q103" s="239"/>
      <c r="R103" s="239"/>
      <c r="S103" s="239"/>
      <c r="T103" s="239"/>
      <c r="U103" s="240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144</v>
      </c>
      <c r="AU103" s="241" t="s">
        <v>81</v>
      </c>
      <c r="AV103" s="13" t="s">
        <v>79</v>
      </c>
      <c r="AW103" s="13" t="s">
        <v>34</v>
      </c>
      <c r="AX103" s="13" t="s">
        <v>72</v>
      </c>
      <c r="AY103" s="241" t="s">
        <v>134</v>
      </c>
    </row>
    <row r="104" s="14" customFormat="1">
      <c r="A104" s="14"/>
      <c r="B104" s="242"/>
      <c r="C104" s="243"/>
      <c r="D104" s="227" t="s">
        <v>144</v>
      </c>
      <c r="E104" s="244" t="s">
        <v>19</v>
      </c>
      <c r="F104" s="245" t="s">
        <v>474</v>
      </c>
      <c r="G104" s="243"/>
      <c r="H104" s="246">
        <v>0.040000000000000001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0"/>
      <c r="U104" s="251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144</v>
      </c>
      <c r="AU104" s="252" t="s">
        <v>81</v>
      </c>
      <c r="AV104" s="14" t="s">
        <v>81</v>
      </c>
      <c r="AW104" s="14" t="s">
        <v>34</v>
      </c>
      <c r="AX104" s="14" t="s">
        <v>72</v>
      </c>
      <c r="AY104" s="252" t="s">
        <v>134</v>
      </c>
    </row>
    <row r="105" s="15" customFormat="1">
      <c r="A105" s="15"/>
      <c r="B105" s="255"/>
      <c r="C105" s="256"/>
      <c r="D105" s="227" t="s">
        <v>144</v>
      </c>
      <c r="E105" s="257" t="s">
        <v>19</v>
      </c>
      <c r="F105" s="258" t="s">
        <v>158</v>
      </c>
      <c r="G105" s="256"/>
      <c r="H105" s="259">
        <v>0.040000000000000001</v>
      </c>
      <c r="I105" s="260"/>
      <c r="J105" s="256"/>
      <c r="K105" s="256"/>
      <c r="L105" s="261"/>
      <c r="M105" s="262"/>
      <c r="N105" s="263"/>
      <c r="O105" s="263"/>
      <c r="P105" s="263"/>
      <c r="Q105" s="263"/>
      <c r="R105" s="263"/>
      <c r="S105" s="263"/>
      <c r="T105" s="263"/>
      <c r="U105" s="264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5" t="s">
        <v>144</v>
      </c>
      <c r="AU105" s="265" t="s">
        <v>81</v>
      </c>
      <c r="AV105" s="15" t="s">
        <v>140</v>
      </c>
      <c r="AW105" s="15" t="s">
        <v>34</v>
      </c>
      <c r="AX105" s="15" t="s">
        <v>79</v>
      </c>
      <c r="AY105" s="265" t="s">
        <v>134</v>
      </c>
    </row>
    <row r="106" s="2" customFormat="1" ht="37.8" customHeight="1">
      <c r="A106" s="39"/>
      <c r="B106" s="40"/>
      <c r="C106" s="214" t="s">
        <v>140</v>
      </c>
      <c r="D106" s="214" t="s">
        <v>136</v>
      </c>
      <c r="E106" s="215" t="s">
        <v>146</v>
      </c>
      <c r="F106" s="216" t="s">
        <v>147</v>
      </c>
      <c r="G106" s="217" t="s">
        <v>148</v>
      </c>
      <c r="H106" s="218">
        <v>80</v>
      </c>
      <c r="I106" s="219"/>
      <c r="J106" s="220">
        <f>ROUND(I106*H106,2)</f>
        <v>0</v>
      </c>
      <c r="K106" s="216" t="s">
        <v>149</v>
      </c>
      <c r="L106" s="45"/>
      <c r="M106" s="221" t="s">
        <v>19</v>
      </c>
      <c r="N106" s="222" t="s">
        <v>45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3">
        <f>S106*H106</f>
        <v>0</v>
      </c>
      <c r="U106" s="224" t="s">
        <v>19</v>
      </c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140</v>
      </c>
      <c r="AT106" s="225" t="s">
        <v>136</v>
      </c>
      <c r="AU106" s="225" t="s">
        <v>81</v>
      </c>
      <c r="AY106" s="18" t="s">
        <v>134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140</v>
      </c>
      <c r="BK106" s="226">
        <f>ROUND(I106*H106,2)</f>
        <v>0</v>
      </c>
      <c r="BL106" s="18" t="s">
        <v>140</v>
      </c>
      <c r="BM106" s="225" t="s">
        <v>481</v>
      </c>
    </row>
    <row r="107" s="2" customFormat="1">
      <c r="A107" s="39"/>
      <c r="B107" s="40"/>
      <c r="C107" s="41"/>
      <c r="D107" s="227" t="s">
        <v>142</v>
      </c>
      <c r="E107" s="41"/>
      <c r="F107" s="228" t="s">
        <v>151</v>
      </c>
      <c r="G107" s="41"/>
      <c r="H107" s="41"/>
      <c r="I107" s="229"/>
      <c r="J107" s="41"/>
      <c r="K107" s="41"/>
      <c r="L107" s="45"/>
      <c r="M107" s="230"/>
      <c r="N107" s="231"/>
      <c r="O107" s="86"/>
      <c r="P107" s="86"/>
      <c r="Q107" s="86"/>
      <c r="R107" s="86"/>
      <c r="S107" s="86"/>
      <c r="T107" s="86"/>
      <c r="U107" s="87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142</v>
      </c>
      <c r="AU107" s="18" t="s">
        <v>81</v>
      </c>
    </row>
    <row r="108" s="2" customFormat="1">
      <c r="A108" s="39"/>
      <c r="B108" s="40"/>
      <c r="C108" s="41"/>
      <c r="D108" s="253" t="s">
        <v>152</v>
      </c>
      <c r="E108" s="41"/>
      <c r="F108" s="254" t="s">
        <v>153</v>
      </c>
      <c r="G108" s="41"/>
      <c r="H108" s="41"/>
      <c r="I108" s="229"/>
      <c r="J108" s="41"/>
      <c r="K108" s="41"/>
      <c r="L108" s="45"/>
      <c r="M108" s="230"/>
      <c r="N108" s="231"/>
      <c r="O108" s="86"/>
      <c r="P108" s="86"/>
      <c r="Q108" s="86"/>
      <c r="R108" s="86"/>
      <c r="S108" s="86"/>
      <c r="T108" s="86"/>
      <c r="U108" s="87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152</v>
      </c>
      <c r="AU108" s="18" t="s">
        <v>81</v>
      </c>
    </row>
    <row r="109" s="13" customFormat="1">
      <c r="A109" s="13"/>
      <c r="B109" s="232"/>
      <c r="C109" s="233"/>
      <c r="D109" s="227" t="s">
        <v>144</v>
      </c>
      <c r="E109" s="234" t="s">
        <v>19</v>
      </c>
      <c r="F109" s="235" t="s">
        <v>154</v>
      </c>
      <c r="G109" s="233"/>
      <c r="H109" s="234" t="s">
        <v>19</v>
      </c>
      <c r="I109" s="236"/>
      <c r="J109" s="233"/>
      <c r="K109" s="233"/>
      <c r="L109" s="237"/>
      <c r="M109" s="238"/>
      <c r="N109" s="239"/>
      <c r="O109" s="239"/>
      <c r="P109" s="239"/>
      <c r="Q109" s="239"/>
      <c r="R109" s="239"/>
      <c r="S109" s="239"/>
      <c r="T109" s="239"/>
      <c r="U109" s="240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1" t="s">
        <v>144</v>
      </c>
      <c r="AU109" s="241" t="s">
        <v>81</v>
      </c>
      <c r="AV109" s="13" t="s">
        <v>79</v>
      </c>
      <c r="AW109" s="13" t="s">
        <v>34</v>
      </c>
      <c r="AX109" s="13" t="s">
        <v>72</v>
      </c>
      <c r="AY109" s="241" t="s">
        <v>134</v>
      </c>
    </row>
    <row r="110" s="13" customFormat="1">
      <c r="A110" s="13"/>
      <c r="B110" s="232"/>
      <c r="C110" s="233"/>
      <c r="D110" s="227" t="s">
        <v>144</v>
      </c>
      <c r="E110" s="234" t="s">
        <v>19</v>
      </c>
      <c r="F110" s="235" t="s">
        <v>156</v>
      </c>
      <c r="G110" s="233"/>
      <c r="H110" s="234" t="s">
        <v>19</v>
      </c>
      <c r="I110" s="236"/>
      <c r="J110" s="233"/>
      <c r="K110" s="233"/>
      <c r="L110" s="237"/>
      <c r="M110" s="238"/>
      <c r="N110" s="239"/>
      <c r="O110" s="239"/>
      <c r="P110" s="239"/>
      <c r="Q110" s="239"/>
      <c r="R110" s="239"/>
      <c r="S110" s="239"/>
      <c r="T110" s="239"/>
      <c r="U110" s="240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144</v>
      </c>
      <c r="AU110" s="241" t="s">
        <v>81</v>
      </c>
      <c r="AV110" s="13" t="s">
        <v>79</v>
      </c>
      <c r="AW110" s="13" t="s">
        <v>34</v>
      </c>
      <c r="AX110" s="13" t="s">
        <v>72</v>
      </c>
      <c r="AY110" s="241" t="s">
        <v>134</v>
      </c>
    </row>
    <row r="111" s="14" customFormat="1">
      <c r="A111" s="14"/>
      <c r="B111" s="242"/>
      <c r="C111" s="243"/>
      <c r="D111" s="227" t="s">
        <v>144</v>
      </c>
      <c r="E111" s="244" t="s">
        <v>19</v>
      </c>
      <c r="F111" s="245" t="s">
        <v>482</v>
      </c>
      <c r="G111" s="243"/>
      <c r="H111" s="246">
        <v>80</v>
      </c>
      <c r="I111" s="247"/>
      <c r="J111" s="243"/>
      <c r="K111" s="243"/>
      <c r="L111" s="248"/>
      <c r="M111" s="249"/>
      <c r="N111" s="250"/>
      <c r="O111" s="250"/>
      <c r="P111" s="250"/>
      <c r="Q111" s="250"/>
      <c r="R111" s="250"/>
      <c r="S111" s="250"/>
      <c r="T111" s="250"/>
      <c r="U111" s="251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2" t="s">
        <v>144</v>
      </c>
      <c r="AU111" s="252" t="s">
        <v>81</v>
      </c>
      <c r="AV111" s="14" t="s">
        <v>81</v>
      </c>
      <c r="AW111" s="14" t="s">
        <v>34</v>
      </c>
      <c r="AX111" s="14" t="s">
        <v>72</v>
      </c>
      <c r="AY111" s="252" t="s">
        <v>134</v>
      </c>
    </row>
    <row r="112" s="15" customFormat="1">
      <c r="A112" s="15"/>
      <c r="B112" s="255"/>
      <c r="C112" s="256"/>
      <c r="D112" s="227" t="s">
        <v>144</v>
      </c>
      <c r="E112" s="257" t="s">
        <v>19</v>
      </c>
      <c r="F112" s="258" t="s">
        <v>158</v>
      </c>
      <c r="G112" s="256"/>
      <c r="H112" s="259">
        <v>80</v>
      </c>
      <c r="I112" s="260"/>
      <c r="J112" s="256"/>
      <c r="K112" s="256"/>
      <c r="L112" s="261"/>
      <c r="M112" s="262"/>
      <c r="N112" s="263"/>
      <c r="O112" s="263"/>
      <c r="P112" s="263"/>
      <c r="Q112" s="263"/>
      <c r="R112" s="263"/>
      <c r="S112" s="263"/>
      <c r="T112" s="263"/>
      <c r="U112" s="264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5" t="s">
        <v>144</v>
      </c>
      <c r="AU112" s="265" t="s">
        <v>81</v>
      </c>
      <c r="AV112" s="15" t="s">
        <v>140</v>
      </c>
      <c r="AW112" s="15" t="s">
        <v>34</v>
      </c>
      <c r="AX112" s="15" t="s">
        <v>79</v>
      </c>
      <c r="AY112" s="265" t="s">
        <v>134</v>
      </c>
    </row>
    <row r="113" s="2" customFormat="1" ht="24.15" customHeight="1">
      <c r="A113" s="39"/>
      <c r="B113" s="40"/>
      <c r="C113" s="214" t="s">
        <v>183</v>
      </c>
      <c r="D113" s="214" t="s">
        <v>136</v>
      </c>
      <c r="E113" s="215" t="s">
        <v>483</v>
      </c>
      <c r="F113" s="216" t="s">
        <v>484</v>
      </c>
      <c r="G113" s="217" t="s">
        <v>148</v>
      </c>
      <c r="H113" s="218">
        <v>2013</v>
      </c>
      <c r="I113" s="219"/>
      <c r="J113" s="220">
        <f>ROUND(I113*H113,2)</f>
        <v>0</v>
      </c>
      <c r="K113" s="216" t="s">
        <v>149</v>
      </c>
      <c r="L113" s="45"/>
      <c r="M113" s="221" t="s">
        <v>19</v>
      </c>
      <c r="N113" s="222" t="s">
        <v>45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3">
        <f>S113*H113</f>
        <v>0</v>
      </c>
      <c r="U113" s="224" t="s">
        <v>19</v>
      </c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5" t="s">
        <v>140</v>
      </c>
      <c r="AT113" s="225" t="s">
        <v>136</v>
      </c>
      <c r="AU113" s="225" t="s">
        <v>81</v>
      </c>
      <c r="AY113" s="18" t="s">
        <v>134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140</v>
      </c>
      <c r="BK113" s="226">
        <f>ROUND(I113*H113,2)</f>
        <v>0</v>
      </c>
      <c r="BL113" s="18" t="s">
        <v>140</v>
      </c>
      <c r="BM113" s="225" t="s">
        <v>485</v>
      </c>
    </row>
    <row r="114" s="2" customFormat="1">
      <c r="A114" s="39"/>
      <c r="B114" s="40"/>
      <c r="C114" s="41"/>
      <c r="D114" s="227" t="s">
        <v>142</v>
      </c>
      <c r="E114" s="41"/>
      <c r="F114" s="228" t="s">
        <v>486</v>
      </c>
      <c r="G114" s="41"/>
      <c r="H114" s="41"/>
      <c r="I114" s="229"/>
      <c r="J114" s="41"/>
      <c r="K114" s="41"/>
      <c r="L114" s="45"/>
      <c r="M114" s="230"/>
      <c r="N114" s="231"/>
      <c r="O114" s="86"/>
      <c r="P114" s="86"/>
      <c r="Q114" s="86"/>
      <c r="R114" s="86"/>
      <c r="S114" s="86"/>
      <c r="T114" s="86"/>
      <c r="U114" s="87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142</v>
      </c>
      <c r="AU114" s="18" t="s">
        <v>81</v>
      </c>
    </row>
    <row r="115" s="2" customFormat="1">
      <c r="A115" s="39"/>
      <c r="B115" s="40"/>
      <c r="C115" s="41"/>
      <c r="D115" s="253" t="s">
        <v>152</v>
      </c>
      <c r="E115" s="41"/>
      <c r="F115" s="254" t="s">
        <v>487</v>
      </c>
      <c r="G115" s="41"/>
      <c r="H115" s="41"/>
      <c r="I115" s="229"/>
      <c r="J115" s="41"/>
      <c r="K115" s="41"/>
      <c r="L115" s="45"/>
      <c r="M115" s="230"/>
      <c r="N115" s="231"/>
      <c r="O115" s="86"/>
      <c r="P115" s="86"/>
      <c r="Q115" s="86"/>
      <c r="R115" s="86"/>
      <c r="S115" s="86"/>
      <c r="T115" s="86"/>
      <c r="U115" s="87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152</v>
      </c>
      <c r="AU115" s="18" t="s">
        <v>81</v>
      </c>
    </row>
    <row r="116" s="13" customFormat="1">
      <c r="A116" s="13"/>
      <c r="B116" s="232"/>
      <c r="C116" s="233"/>
      <c r="D116" s="227" t="s">
        <v>144</v>
      </c>
      <c r="E116" s="234" t="s">
        <v>19</v>
      </c>
      <c r="F116" s="235" t="s">
        <v>488</v>
      </c>
      <c r="G116" s="233"/>
      <c r="H116" s="234" t="s">
        <v>19</v>
      </c>
      <c r="I116" s="236"/>
      <c r="J116" s="233"/>
      <c r="K116" s="233"/>
      <c r="L116" s="237"/>
      <c r="M116" s="238"/>
      <c r="N116" s="239"/>
      <c r="O116" s="239"/>
      <c r="P116" s="239"/>
      <c r="Q116" s="239"/>
      <c r="R116" s="239"/>
      <c r="S116" s="239"/>
      <c r="T116" s="239"/>
      <c r="U116" s="240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144</v>
      </c>
      <c r="AU116" s="241" t="s">
        <v>81</v>
      </c>
      <c r="AV116" s="13" t="s">
        <v>79</v>
      </c>
      <c r="AW116" s="13" t="s">
        <v>34</v>
      </c>
      <c r="AX116" s="13" t="s">
        <v>72</v>
      </c>
      <c r="AY116" s="241" t="s">
        <v>134</v>
      </c>
    </row>
    <row r="117" s="14" customFormat="1">
      <c r="A117" s="14"/>
      <c r="B117" s="242"/>
      <c r="C117" s="243"/>
      <c r="D117" s="227" t="s">
        <v>144</v>
      </c>
      <c r="E117" s="244" t="s">
        <v>19</v>
      </c>
      <c r="F117" s="245" t="s">
        <v>489</v>
      </c>
      <c r="G117" s="243"/>
      <c r="H117" s="246">
        <v>2013</v>
      </c>
      <c r="I117" s="247"/>
      <c r="J117" s="243"/>
      <c r="K117" s="243"/>
      <c r="L117" s="248"/>
      <c r="M117" s="249"/>
      <c r="N117" s="250"/>
      <c r="O117" s="250"/>
      <c r="P117" s="250"/>
      <c r="Q117" s="250"/>
      <c r="R117" s="250"/>
      <c r="S117" s="250"/>
      <c r="T117" s="250"/>
      <c r="U117" s="251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144</v>
      </c>
      <c r="AU117" s="252" t="s">
        <v>81</v>
      </c>
      <c r="AV117" s="14" t="s">
        <v>81</v>
      </c>
      <c r="AW117" s="14" t="s">
        <v>34</v>
      </c>
      <c r="AX117" s="14" t="s">
        <v>72</v>
      </c>
      <c r="AY117" s="252" t="s">
        <v>134</v>
      </c>
    </row>
    <row r="118" s="15" customFormat="1">
      <c r="A118" s="15"/>
      <c r="B118" s="255"/>
      <c r="C118" s="256"/>
      <c r="D118" s="227" t="s">
        <v>144</v>
      </c>
      <c r="E118" s="257" t="s">
        <v>19</v>
      </c>
      <c r="F118" s="258" t="s">
        <v>158</v>
      </c>
      <c r="G118" s="256"/>
      <c r="H118" s="259">
        <v>2013</v>
      </c>
      <c r="I118" s="260"/>
      <c r="J118" s="256"/>
      <c r="K118" s="256"/>
      <c r="L118" s="261"/>
      <c r="M118" s="262"/>
      <c r="N118" s="263"/>
      <c r="O118" s="263"/>
      <c r="P118" s="263"/>
      <c r="Q118" s="263"/>
      <c r="R118" s="263"/>
      <c r="S118" s="263"/>
      <c r="T118" s="263"/>
      <c r="U118" s="264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5" t="s">
        <v>144</v>
      </c>
      <c r="AU118" s="265" t="s">
        <v>81</v>
      </c>
      <c r="AV118" s="15" t="s">
        <v>140</v>
      </c>
      <c r="AW118" s="15" t="s">
        <v>34</v>
      </c>
      <c r="AX118" s="15" t="s">
        <v>79</v>
      </c>
      <c r="AY118" s="265" t="s">
        <v>134</v>
      </c>
    </row>
    <row r="119" s="2" customFormat="1" ht="24.15" customHeight="1">
      <c r="A119" s="39"/>
      <c r="B119" s="40"/>
      <c r="C119" s="214" t="s">
        <v>191</v>
      </c>
      <c r="D119" s="214" t="s">
        <v>136</v>
      </c>
      <c r="E119" s="215" t="s">
        <v>159</v>
      </c>
      <c r="F119" s="216" t="s">
        <v>160</v>
      </c>
      <c r="G119" s="217" t="s">
        <v>148</v>
      </c>
      <c r="H119" s="218">
        <v>3250</v>
      </c>
      <c r="I119" s="219"/>
      <c r="J119" s="220">
        <f>ROUND(I119*H119,2)</f>
        <v>0</v>
      </c>
      <c r="K119" s="216" t="s">
        <v>149</v>
      </c>
      <c r="L119" s="45"/>
      <c r="M119" s="221" t="s">
        <v>19</v>
      </c>
      <c r="N119" s="222" t="s">
        <v>45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0.02</v>
      </c>
      <c r="T119" s="223">
        <f>S119*H119</f>
        <v>65</v>
      </c>
      <c r="U119" s="224" t="s">
        <v>19</v>
      </c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5" t="s">
        <v>140</v>
      </c>
      <c r="AT119" s="225" t="s">
        <v>136</v>
      </c>
      <c r="AU119" s="225" t="s">
        <v>81</v>
      </c>
      <c r="AY119" s="18" t="s">
        <v>134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140</v>
      </c>
      <c r="BK119" s="226">
        <f>ROUND(I119*H119,2)</f>
        <v>0</v>
      </c>
      <c r="BL119" s="18" t="s">
        <v>140</v>
      </c>
      <c r="BM119" s="225" t="s">
        <v>490</v>
      </c>
    </row>
    <row r="120" s="2" customFormat="1">
      <c r="A120" s="39"/>
      <c r="B120" s="40"/>
      <c r="C120" s="41"/>
      <c r="D120" s="227" t="s">
        <v>142</v>
      </c>
      <c r="E120" s="41"/>
      <c r="F120" s="228" t="s">
        <v>162</v>
      </c>
      <c r="G120" s="41"/>
      <c r="H120" s="41"/>
      <c r="I120" s="229"/>
      <c r="J120" s="41"/>
      <c r="K120" s="41"/>
      <c r="L120" s="45"/>
      <c r="M120" s="230"/>
      <c r="N120" s="231"/>
      <c r="O120" s="86"/>
      <c r="P120" s="86"/>
      <c r="Q120" s="86"/>
      <c r="R120" s="86"/>
      <c r="S120" s="86"/>
      <c r="T120" s="86"/>
      <c r="U120" s="87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142</v>
      </c>
      <c r="AU120" s="18" t="s">
        <v>81</v>
      </c>
    </row>
    <row r="121" s="2" customFormat="1">
      <c r="A121" s="39"/>
      <c r="B121" s="40"/>
      <c r="C121" s="41"/>
      <c r="D121" s="253" t="s">
        <v>152</v>
      </c>
      <c r="E121" s="41"/>
      <c r="F121" s="254" t="s">
        <v>163</v>
      </c>
      <c r="G121" s="41"/>
      <c r="H121" s="41"/>
      <c r="I121" s="229"/>
      <c r="J121" s="41"/>
      <c r="K121" s="41"/>
      <c r="L121" s="45"/>
      <c r="M121" s="230"/>
      <c r="N121" s="231"/>
      <c r="O121" s="86"/>
      <c r="P121" s="86"/>
      <c r="Q121" s="86"/>
      <c r="R121" s="86"/>
      <c r="S121" s="86"/>
      <c r="T121" s="86"/>
      <c r="U121" s="87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152</v>
      </c>
      <c r="AU121" s="18" t="s">
        <v>81</v>
      </c>
    </row>
    <row r="122" s="13" customFormat="1">
      <c r="A122" s="13"/>
      <c r="B122" s="232"/>
      <c r="C122" s="233"/>
      <c r="D122" s="227" t="s">
        <v>144</v>
      </c>
      <c r="E122" s="234" t="s">
        <v>19</v>
      </c>
      <c r="F122" s="235" t="s">
        <v>491</v>
      </c>
      <c r="G122" s="233"/>
      <c r="H122" s="234" t="s">
        <v>19</v>
      </c>
      <c r="I122" s="236"/>
      <c r="J122" s="233"/>
      <c r="K122" s="233"/>
      <c r="L122" s="237"/>
      <c r="M122" s="238"/>
      <c r="N122" s="239"/>
      <c r="O122" s="239"/>
      <c r="P122" s="239"/>
      <c r="Q122" s="239"/>
      <c r="R122" s="239"/>
      <c r="S122" s="239"/>
      <c r="T122" s="239"/>
      <c r="U122" s="240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144</v>
      </c>
      <c r="AU122" s="241" t="s">
        <v>81</v>
      </c>
      <c r="AV122" s="13" t="s">
        <v>79</v>
      </c>
      <c r="AW122" s="13" t="s">
        <v>34</v>
      </c>
      <c r="AX122" s="13" t="s">
        <v>72</v>
      </c>
      <c r="AY122" s="241" t="s">
        <v>134</v>
      </c>
    </row>
    <row r="123" s="13" customFormat="1">
      <c r="A123" s="13"/>
      <c r="B123" s="232"/>
      <c r="C123" s="233"/>
      <c r="D123" s="227" t="s">
        <v>144</v>
      </c>
      <c r="E123" s="234" t="s">
        <v>19</v>
      </c>
      <c r="F123" s="235" t="s">
        <v>165</v>
      </c>
      <c r="G123" s="233"/>
      <c r="H123" s="234" t="s">
        <v>19</v>
      </c>
      <c r="I123" s="236"/>
      <c r="J123" s="233"/>
      <c r="K123" s="233"/>
      <c r="L123" s="237"/>
      <c r="M123" s="238"/>
      <c r="N123" s="239"/>
      <c r="O123" s="239"/>
      <c r="P123" s="239"/>
      <c r="Q123" s="239"/>
      <c r="R123" s="239"/>
      <c r="S123" s="239"/>
      <c r="T123" s="239"/>
      <c r="U123" s="240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144</v>
      </c>
      <c r="AU123" s="241" t="s">
        <v>81</v>
      </c>
      <c r="AV123" s="13" t="s">
        <v>79</v>
      </c>
      <c r="AW123" s="13" t="s">
        <v>34</v>
      </c>
      <c r="AX123" s="13" t="s">
        <v>72</v>
      </c>
      <c r="AY123" s="241" t="s">
        <v>134</v>
      </c>
    </row>
    <row r="124" s="14" customFormat="1">
      <c r="A124" s="14"/>
      <c r="B124" s="242"/>
      <c r="C124" s="243"/>
      <c r="D124" s="227" t="s">
        <v>144</v>
      </c>
      <c r="E124" s="244" t="s">
        <v>19</v>
      </c>
      <c r="F124" s="245" t="s">
        <v>492</v>
      </c>
      <c r="G124" s="243"/>
      <c r="H124" s="246">
        <v>3250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0"/>
      <c r="U124" s="251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144</v>
      </c>
      <c r="AU124" s="252" t="s">
        <v>81</v>
      </c>
      <c r="AV124" s="14" t="s">
        <v>81</v>
      </c>
      <c r="AW124" s="14" t="s">
        <v>34</v>
      </c>
      <c r="AX124" s="14" t="s">
        <v>79</v>
      </c>
      <c r="AY124" s="252" t="s">
        <v>134</v>
      </c>
    </row>
    <row r="125" s="2" customFormat="1" ht="16.5" customHeight="1">
      <c r="A125" s="39"/>
      <c r="B125" s="40"/>
      <c r="C125" s="214" t="s">
        <v>201</v>
      </c>
      <c r="D125" s="214" t="s">
        <v>136</v>
      </c>
      <c r="E125" s="215" t="s">
        <v>167</v>
      </c>
      <c r="F125" s="216" t="s">
        <v>168</v>
      </c>
      <c r="G125" s="217" t="s">
        <v>169</v>
      </c>
      <c r="H125" s="218">
        <v>1830</v>
      </c>
      <c r="I125" s="219"/>
      <c r="J125" s="220">
        <f>ROUND(I125*H125,2)</f>
        <v>0</v>
      </c>
      <c r="K125" s="216" t="s">
        <v>19</v>
      </c>
      <c r="L125" s="45"/>
      <c r="M125" s="221" t="s">
        <v>19</v>
      </c>
      <c r="N125" s="222" t="s">
        <v>45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3">
        <f>S125*H125</f>
        <v>0</v>
      </c>
      <c r="U125" s="224" t="s">
        <v>19</v>
      </c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5" t="s">
        <v>140</v>
      </c>
      <c r="AT125" s="225" t="s">
        <v>136</v>
      </c>
      <c r="AU125" s="225" t="s">
        <v>81</v>
      </c>
      <c r="AY125" s="18" t="s">
        <v>134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8" t="s">
        <v>140</v>
      </c>
      <c r="BK125" s="226">
        <f>ROUND(I125*H125,2)</f>
        <v>0</v>
      </c>
      <c r="BL125" s="18" t="s">
        <v>140</v>
      </c>
      <c r="BM125" s="225" t="s">
        <v>493</v>
      </c>
    </row>
    <row r="126" s="2" customFormat="1">
      <c r="A126" s="39"/>
      <c r="B126" s="40"/>
      <c r="C126" s="41"/>
      <c r="D126" s="227" t="s">
        <v>142</v>
      </c>
      <c r="E126" s="41"/>
      <c r="F126" s="228" t="s">
        <v>168</v>
      </c>
      <c r="G126" s="41"/>
      <c r="H126" s="41"/>
      <c r="I126" s="229"/>
      <c r="J126" s="41"/>
      <c r="K126" s="41"/>
      <c r="L126" s="45"/>
      <c r="M126" s="230"/>
      <c r="N126" s="231"/>
      <c r="O126" s="86"/>
      <c r="P126" s="86"/>
      <c r="Q126" s="86"/>
      <c r="R126" s="86"/>
      <c r="S126" s="86"/>
      <c r="T126" s="86"/>
      <c r="U126" s="87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142</v>
      </c>
      <c r="AU126" s="18" t="s">
        <v>81</v>
      </c>
    </row>
    <row r="127" s="2" customFormat="1">
      <c r="A127" s="39"/>
      <c r="B127" s="40"/>
      <c r="C127" s="41"/>
      <c r="D127" s="227" t="s">
        <v>171</v>
      </c>
      <c r="E127" s="41"/>
      <c r="F127" s="266" t="s">
        <v>172</v>
      </c>
      <c r="G127" s="41"/>
      <c r="H127" s="41"/>
      <c r="I127" s="229"/>
      <c r="J127" s="41"/>
      <c r="K127" s="41"/>
      <c r="L127" s="45"/>
      <c r="M127" s="230"/>
      <c r="N127" s="231"/>
      <c r="O127" s="86"/>
      <c r="P127" s="86"/>
      <c r="Q127" s="86"/>
      <c r="R127" s="86"/>
      <c r="S127" s="86"/>
      <c r="T127" s="86"/>
      <c r="U127" s="87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171</v>
      </c>
      <c r="AU127" s="18" t="s">
        <v>81</v>
      </c>
    </row>
    <row r="128" s="13" customFormat="1">
      <c r="A128" s="13"/>
      <c r="B128" s="232"/>
      <c r="C128" s="233"/>
      <c r="D128" s="227" t="s">
        <v>144</v>
      </c>
      <c r="E128" s="234" t="s">
        <v>19</v>
      </c>
      <c r="F128" s="235" t="s">
        <v>173</v>
      </c>
      <c r="G128" s="233"/>
      <c r="H128" s="234" t="s">
        <v>19</v>
      </c>
      <c r="I128" s="236"/>
      <c r="J128" s="233"/>
      <c r="K128" s="233"/>
      <c r="L128" s="237"/>
      <c r="M128" s="238"/>
      <c r="N128" s="239"/>
      <c r="O128" s="239"/>
      <c r="P128" s="239"/>
      <c r="Q128" s="239"/>
      <c r="R128" s="239"/>
      <c r="S128" s="239"/>
      <c r="T128" s="239"/>
      <c r="U128" s="240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144</v>
      </c>
      <c r="AU128" s="241" t="s">
        <v>81</v>
      </c>
      <c r="AV128" s="13" t="s">
        <v>79</v>
      </c>
      <c r="AW128" s="13" t="s">
        <v>34</v>
      </c>
      <c r="AX128" s="13" t="s">
        <v>72</v>
      </c>
      <c r="AY128" s="241" t="s">
        <v>134</v>
      </c>
    </row>
    <row r="129" s="13" customFormat="1">
      <c r="A129" s="13"/>
      <c r="B129" s="232"/>
      <c r="C129" s="233"/>
      <c r="D129" s="227" t="s">
        <v>144</v>
      </c>
      <c r="E129" s="234" t="s">
        <v>19</v>
      </c>
      <c r="F129" s="235" t="s">
        <v>494</v>
      </c>
      <c r="G129" s="233"/>
      <c r="H129" s="234" t="s">
        <v>19</v>
      </c>
      <c r="I129" s="236"/>
      <c r="J129" s="233"/>
      <c r="K129" s="233"/>
      <c r="L129" s="237"/>
      <c r="M129" s="238"/>
      <c r="N129" s="239"/>
      <c r="O129" s="239"/>
      <c r="P129" s="239"/>
      <c r="Q129" s="239"/>
      <c r="R129" s="239"/>
      <c r="S129" s="239"/>
      <c r="T129" s="239"/>
      <c r="U129" s="240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144</v>
      </c>
      <c r="AU129" s="241" t="s">
        <v>81</v>
      </c>
      <c r="AV129" s="13" t="s">
        <v>79</v>
      </c>
      <c r="AW129" s="13" t="s">
        <v>34</v>
      </c>
      <c r="AX129" s="13" t="s">
        <v>72</v>
      </c>
      <c r="AY129" s="241" t="s">
        <v>134</v>
      </c>
    </row>
    <row r="130" s="13" customFormat="1">
      <c r="A130" s="13"/>
      <c r="B130" s="232"/>
      <c r="C130" s="233"/>
      <c r="D130" s="227" t="s">
        <v>144</v>
      </c>
      <c r="E130" s="234" t="s">
        <v>19</v>
      </c>
      <c r="F130" s="235" t="s">
        <v>495</v>
      </c>
      <c r="G130" s="233"/>
      <c r="H130" s="234" t="s">
        <v>19</v>
      </c>
      <c r="I130" s="236"/>
      <c r="J130" s="233"/>
      <c r="K130" s="233"/>
      <c r="L130" s="237"/>
      <c r="M130" s="238"/>
      <c r="N130" s="239"/>
      <c r="O130" s="239"/>
      <c r="P130" s="239"/>
      <c r="Q130" s="239"/>
      <c r="R130" s="239"/>
      <c r="S130" s="239"/>
      <c r="T130" s="239"/>
      <c r="U130" s="240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144</v>
      </c>
      <c r="AU130" s="241" t="s">
        <v>81</v>
      </c>
      <c r="AV130" s="13" t="s">
        <v>79</v>
      </c>
      <c r="AW130" s="13" t="s">
        <v>34</v>
      </c>
      <c r="AX130" s="13" t="s">
        <v>72</v>
      </c>
      <c r="AY130" s="241" t="s">
        <v>134</v>
      </c>
    </row>
    <row r="131" s="13" customFormat="1">
      <c r="A131" s="13"/>
      <c r="B131" s="232"/>
      <c r="C131" s="233"/>
      <c r="D131" s="227" t="s">
        <v>144</v>
      </c>
      <c r="E131" s="234" t="s">
        <v>19</v>
      </c>
      <c r="F131" s="235" t="s">
        <v>175</v>
      </c>
      <c r="G131" s="233"/>
      <c r="H131" s="234" t="s">
        <v>19</v>
      </c>
      <c r="I131" s="236"/>
      <c r="J131" s="233"/>
      <c r="K131" s="233"/>
      <c r="L131" s="237"/>
      <c r="M131" s="238"/>
      <c r="N131" s="239"/>
      <c r="O131" s="239"/>
      <c r="P131" s="239"/>
      <c r="Q131" s="239"/>
      <c r="R131" s="239"/>
      <c r="S131" s="239"/>
      <c r="T131" s="239"/>
      <c r="U131" s="240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144</v>
      </c>
      <c r="AU131" s="241" t="s">
        <v>81</v>
      </c>
      <c r="AV131" s="13" t="s">
        <v>79</v>
      </c>
      <c r="AW131" s="13" t="s">
        <v>34</v>
      </c>
      <c r="AX131" s="13" t="s">
        <v>72</v>
      </c>
      <c r="AY131" s="241" t="s">
        <v>134</v>
      </c>
    </row>
    <row r="132" s="13" customFormat="1">
      <c r="A132" s="13"/>
      <c r="B132" s="232"/>
      <c r="C132" s="233"/>
      <c r="D132" s="227" t="s">
        <v>144</v>
      </c>
      <c r="E132" s="234" t="s">
        <v>19</v>
      </c>
      <c r="F132" s="235" t="s">
        <v>496</v>
      </c>
      <c r="G132" s="233"/>
      <c r="H132" s="234" t="s">
        <v>19</v>
      </c>
      <c r="I132" s="236"/>
      <c r="J132" s="233"/>
      <c r="K132" s="233"/>
      <c r="L132" s="237"/>
      <c r="M132" s="238"/>
      <c r="N132" s="239"/>
      <c r="O132" s="239"/>
      <c r="P132" s="239"/>
      <c r="Q132" s="239"/>
      <c r="R132" s="239"/>
      <c r="S132" s="239"/>
      <c r="T132" s="239"/>
      <c r="U132" s="240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144</v>
      </c>
      <c r="AU132" s="241" t="s">
        <v>81</v>
      </c>
      <c r="AV132" s="13" t="s">
        <v>79</v>
      </c>
      <c r="AW132" s="13" t="s">
        <v>34</v>
      </c>
      <c r="AX132" s="13" t="s">
        <v>72</v>
      </c>
      <c r="AY132" s="241" t="s">
        <v>134</v>
      </c>
    </row>
    <row r="133" s="13" customFormat="1">
      <c r="A133" s="13"/>
      <c r="B133" s="232"/>
      <c r="C133" s="233"/>
      <c r="D133" s="227" t="s">
        <v>144</v>
      </c>
      <c r="E133" s="234" t="s">
        <v>19</v>
      </c>
      <c r="F133" s="235" t="s">
        <v>177</v>
      </c>
      <c r="G133" s="233"/>
      <c r="H133" s="234" t="s">
        <v>19</v>
      </c>
      <c r="I133" s="236"/>
      <c r="J133" s="233"/>
      <c r="K133" s="233"/>
      <c r="L133" s="237"/>
      <c r="M133" s="238"/>
      <c r="N133" s="239"/>
      <c r="O133" s="239"/>
      <c r="P133" s="239"/>
      <c r="Q133" s="239"/>
      <c r="R133" s="239"/>
      <c r="S133" s="239"/>
      <c r="T133" s="239"/>
      <c r="U133" s="240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144</v>
      </c>
      <c r="AU133" s="241" t="s">
        <v>81</v>
      </c>
      <c r="AV133" s="13" t="s">
        <v>79</v>
      </c>
      <c r="AW133" s="13" t="s">
        <v>34</v>
      </c>
      <c r="AX133" s="13" t="s">
        <v>72</v>
      </c>
      <c r="AY133" s="241" t="s">
        <v>134</v>
      </c>
    </row>
    <row r="134" s="13" customFormat="1">
      <c r="A134" s="13"/>
      <c r="B134" s="232"/>
      <c r="C134" s="233"/>
      <c r="D134" s="227" t="s">
        <v>144</v>
      </c>
      <c r="E134" s="234" t="s">
        <v>19</v>
      </c>
      <c r="F134" s="235" t="s">
        <v>178</v>
      </c>
      <c r="G134" s="233"/>
      <c r="H134" s="234" t="s">
        <v>19</v>
      </c>
      <c r="I134" s="236"/>
      <c r="J134" s="233"/>
      <c r="K134" s="233"/>
      <c r="L134" s="237"/>
      <c r="M134" s="238"/>
      <c r="N134" s="239"/>
      <c r="O134" s="239"/>
      <c r="P134" s="239"/>
      <c r="Q134" s="239"/>
      <c r="R134" s="239"/>
      <c r="S134" s="239"/>
      <c r="T134" s="239"/>
      <c r="U134" s="240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144</v>
      </c>
      <c r="AU134" s="241" t="s">
        <v>81</v>
      </c>
      <c r="AV134" s="13" t="s">
        <v>79</v>
      </c>
      <c r="AW134" s="13" t="s">
        <v>34</v>
      </c>
      <c r="AX134" s="13" t="s">
        <v>72</v>
      </c>
      <c r="AY134" s="241" t="s">
        <v>134</v>
      </c>
    </row>
    <row r="135" s="13" customFormat="1">
      <c r="A135" s="13"/>
      <c r="B135" s="232"/>
      <c r="C135" s="233"/>
      <c r="D135" s="227" t="s">
        <v>144</v>
      </c>
      <c r="E135" s="234" t="s">
        <v>19</v>
      </c>
      <c r="F135" s="235" t="s">
        <v>179</v>
      </c>
      <c r="G135" s="233"/>
      <c r="H135" s="234" t="s">
        <v>19</v>
      </c>
      <c r="I135" s="236"/>
      <c r="J135" s="233"/>
      <c r="K135" s="233"/>
      <c r="L135" s="237"/>
      <c r="M135" s="238"/>
      <c r="N135" s="239"/>
      <c r="O135" s="239"/>
      <c r="P135" s="239"/>
      <c r="Q135" s="239"/>
      <c r="R135" s="239"/>
      <c r="S135" s="239"/>
      <c r="T135" s="239"/>
      <c r="U135" s="240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144</v>
      </c>
      <c r="AU135" s="241" t="s">
        <v>81</v>
      </c>
      <c r="AV135" s="13" t="s">
        <v>79</v>
      </c>
      <c r="AW135" s="13" t="s">
        <v>34</v>
      </c>
      <c r="AX135" s="13" t="s">
        <v>72</v>
      </c>
      <c r="AY135" s="241" t="s">
        <v>134</v>
      </c>
    </row>
    <row r="136" s="14" customFormat="1">
      <c r="A136" s="14"/>
      <c r="B136" s="242"/>
      <c r="C136" s="243"/>
      <c r="D136" s="227" t="s">
        <v>144</v>
      </c>
      <c r="E136" s="244" t="s">
        <v>19</v>
      </c>
      <c r="F136" s="245" t="s">
        <v>497</v>
      </c>
      <c r="G136" s="243"/>
      <c r="H136" s="246">
        <v>1830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0"/>
      <c r="U136" s="251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144</v>
      </c>
      <c r="AU136" s="252" t="s">
        <v>81</v>
      </c>
      <c r="AV136" s="14" t="s">
        <v>81</v>
      </c>
      <c r="AW136" s="14" t="s">
        <v>34</v>
      </c>
      <c r="AX136" s="14" t="s">
        <v>72</v>
      </c>
      <c r="AY136" s="252" t="s">
        <v>134</v>
      </c>
    </row>
    <row r="137" s="13" customFormat="1">
      <c r="A137" s="13"/>
      <c r="B137" s="232"/>
      <c r="C137" s="233"/>
      <c r="D137" s="227" t="s">
        <v>144</v>
      </c>
      <c r="E137" s="234" t="s">
        <v>19</v>
      </c>
      <c r="F137" s="235" t="s">
        <v>498</v>
      </c>
      <c r="G137" s="233"/>
      <c r="H137" s="234" t="s">
        <v>19</v>
      </c>
      <c r="I137" s="236"/>
      <c r="J137" s="233"/>
      <c r="K137" s="233"/>
      <c r="L137" s="237"/>
      <c r="M137" s="238"/>
      <c r="N137" s="239"/>
      <c r="O137" s="239"/>
      <c r="P137" s="239"/>
      <c r="Q137" s="239"/>
      <c r="R137" s="239"/>
      <c r="S137" s="239"/>
      <c r="T137" s="239"/>
      <c r="U137" s="240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144</v>
      </c>
      <c r="AU137" s="241" t="s">
        <v>81</v>
      </c>
      <c r="AV137" s="13" t="s">
        <v>79</v>
      </c>
      <c r="AW137" s="13" t="s">
        <v>34</v>
      </c>
      <c r="AX137" s="13" t="s">
        <v>72</v>
      </c>
      <c r="AY137" s="241" t="s">
        <v>134</v>
      </c>
    </row>
    <row r="138" s="13" customFormat="1">
      <c r="A138" s="13"/>
      <c r="B138" s="232"/>
      <c r="C138" s="233"/>
      <c r="D138" s="227" t="s">
        <v>144</v>
      </c>
      <c r="E138" s="234" t="s">
        <v>19</v>
      </c>
      <c r="F138" s="235" t="s">
        <v>182</v>
      </c>
      <c r="G138" s="233"/>
      <c r="H138" s="234" t="s">
        <v>19</v>
      </c>
      <c r="I138" s="236"/>
      <c r="J138" s="233"/>
      <c r="K138" s="233"/>
      <c r="L138" s="237"/>
      <c r="M138" s="238"/>
      <c r="N138" s="239"/>
      <c r="O138" s="239"/>
      <c r="P138" s="239"/>
      <c r="Q138" s="239"/>
      <c r="R138" s="239"/>
      <c r="S138" s="239"/>
      <c r="T138" s="239"/>
      <c r="U138" s="240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144</v>
      </c>
      <c r="AU138" s="241" t="s">
        <v>81</v>
      </c>
      <c r="AV138" s="13" t="s">
        <v>79</v>
      </c>
      <c r="AW138" s="13" t="s">
        <v>34</v>
      </c>
      <c r="AX138" s="13" t="s">
        <v>72</v>
      </c>
      <c r="AY138" s="241" t="s">
        <v>134</v>
      </c>
    </row>
    <row r="139" s="13" customFormat="1">
      <c r="A139" s="13"/>
      <c r="B139" s="232"/>
      <c r="C139" s="233"/>
      <c r="D139" s="227" t="s">
        <v>144</v>
      </c>
      <c r="E139" s="234" t="s">
        <v>19</v>
      </c>
      <c r="F139" s="235" t="s">
        <v>499</v>
      </c>
      <c r="G139" s="233"/>
      <c r="H139" s="234" t="s">
        <v>19</v>
      </c>
      <c r="I139" s="236"/>
      <c r="J139" s="233"/>
      <c r="K139" s="233"/>
      <c r="L139" s="237"/>
      <c r="M139" s="238"/>
      <c r="N139" s="239"/>
      <c r="O139" s="239"/>
      <c r="P139" s="239"/>
      <c r="Q139" s="239"/>
      <c r="R139" s="239"/>
      <c r="S139" s="239"/>
      <c r="T139" s="239"/>
      <c r="U139" s="240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144</v>
      </c>
      <c r="AU139" s="241" t="s">
        <v>81</v>
      </c>
      <c r="AV139" s="13" t="s">
        <v>79</v>
      </c>
      <c r="AW139" s="13" t="s">
        <v>34</v>
      </c>
      <c r="AX139" s="13" t="s">
        <v>72</v>
      </c>
      <c r="AY139" s="241" t="s">
        <v>134</v>
      </c>
    </row>
    <row r="140" s="15" customFormat="1">
      <c r="A140" s="15"/>
      <c r="B140" s="255"/>
      <c r="C140" s="256"/>
      <c r="D140" s="227" t="s">
        <v>144</v>
      </c>
      <c r="E140" s="257" t="s">
        <v>19</v>
      </c>
      <c r="F140" s="258" t="s">
        <v>158</v>
      </c>
      <c r="G140" s="256"/>
      <c r="H140" s="259">
        <v>1830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3"/>
      <c r="U140" s="264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5" t="s">
        <v>144</v>
      </c>
      <c r="AU140" s="265" t="s">
        <v>81</v>
      </c>
      <c r="AV140" s="15" t="s">
        <v>140</v>
      </c>
      <c r="AW140" s="15" t="s">
        <v>34</v>
      </c>
      <c r="AX140" s="15" t="s">
        <v>79</v>
      </c>
      <c r="AY140" s="265" t="s">
        <v>134</v>
      </c>
    </row>
    <row r="141" s="2" customFormat="1" ht="37.8" customHeight="1">
      <c r="A141" s="39"/>
      <c r="B141" s="40"/>
      <c r="C141" s="214" t="s">
        <v>268</v>
      </c>
      <c r="D141" s="214" t="s">
        <v>136</v>
      </c>
      <c r="E141" s="215" t="s">
        <v>184</v>
      </c>
      <c r="F141" s="216" t="s">
        <v>185</v>
      </c>
      <c r="G141" s="217" t="s">
        <v>169</v>
      </c>
      <c r="H141" s="218">
        <v>1830</v>
      </c>
      <c r="I141" s="219"/>
      <c r="J141" s="220">
        <f>ROUND(I141*H141,2)</f>
        <v>0</v>
      </c>
      <c r="K141" s="216" t="s">
        <v>19</v>
      </c>
      <c r="L141" s="45"/>
      <c r="M141" s="221" t="s">
        <v>19</v>
      </c>
      <c r="N141" s="222" t="s">
        <v>45</v>
      </c>
      <c r="O141" s="86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3">
        <f>S141*H141</f>
        <v>0</v>
      </c>
      <c r="U141" s="224" t="s">
        <v>19</v>
      </c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5" t="s">
        <v>140</v>
      </c>
      <c r="AT141" s="225" t="s">
        <v>136</v>
      </c>
      <c r="AU141" s="225" t="s">
        <v>81</v>
      </c>
      <c r="AY141" s="18" t="s">
        <v>134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8" t="s">
        <v>140</v>
      </c>
      <c r="BK141" s="226">
        <f>ROUND(I141*H141,2)</f>
        <v>0</v>
      </c>
      <c r="BL141" s="18" t="s">
        <v>140</v>
      </c>
      <c r="BM141" s="225" t="s">
        <v>500</v>
      </c>
    </row>
    <row r="142" s="2" customFormat="1">
      <c r="A142" s="39"/>
      <c r="B142" s="40"/>
      <c r="C142" s="41"/>
      <c r="D142" s="227" t="s">
        <v>142</v>
      </c>
      <c r="E142" s="41"/>
      <c r="F142" s="228" t="s">
        <v>187</v>
      </c>
      <c r="G142" s="41"/>
      <c r="H142" s="41"/>
      <c r="I142" s="229"/>
      <c r="J142" s="41"/>
      <c r="K142" s="41"/>
      <c r="L142" s="45"/>
      <c r="M142" s="230"/>
      <c r="N142" s="231"/>
      <c r="O142" s="86"/>
      <c r="P142" s="86"/>
      <c r="Q142" s="86"/>
      <c r="R142" s="86"/>
      <c r="S142" s="86"/>
      <c r="T142" s="86"/>
      <c r="U142" s="87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142</v>
      </c>
      <c r="AU142" s="18" t="s">
        <v>81</v>
      </c>
    </row>
    <row r="143" s="2" customFormat="1">
      <c r="A143" s="39"/>
      <c r="B143" s="40"/>
      <c r="C143" s="41"/>
      <c r="D143" s="227" t="s">
        <v>171</v>
      </c>
      <c r="E143" s="41"/>
      <c r="F143" s="266" t="s">
        <v>188</v>
      </c>
      <c r="G143" s="41"/>
      <c r="H143" s="41"/>
      <c r="I143" s="229"/>
      <c r="J143" s="41"/>
      <c r="K143" s="41"/>
      <c r="L143" s="45"/>
      <c r="M143" s="230"/>
      <c r="N143" s="231"/>
      <c r="O143" s="86"/>
      <c r="P143" s="86"/>
      <c r="Q143" s="86"/>
      <c r="R143" s="86"/>
      <c r="S143" s="86"/>
      <c r="T143" s="86"/>
      <c r="U143" s="87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171</v>
      </c>
      <c r="AU143" s="18" t="s">
        <v>81</v>
      </c>
    </row>
    <row r="144" s="13" customFormat="1">
      <c r="A144" s="13"/>
      <c r="B144" s="232"/>
      <c r="C144" s="233"/>
      <c r="D144" s="227" t="s">
        <v>144</v>
      </c>
      <c r="E144" s="234" t="s">
        <v>19</v>
      </c>
      <c r="F144" s="235" t="s">
        <v>189</v>
      </c>
      <c r="G144" s="233"/>
      <c r="H144" s="234" t="s">
        <v>19</v>
      </c>
      <c r="I144" s="236"/>
      <c r="J144" s="233"/>
      <c r="K144" s="233"/>
      <c r="L144" s="237"/>
      <c r="M144" s="238"/>
      <c r="N144" s="239"/>
      <c r="O144" s="239"/>
      <c r="P144" s="239"/>
      <c r="Q144" s="239"/>
      <c r="R144" s="239"/>
      <c r="S144" s="239"/>
      <c r="T144" s="239"/>
      <c r="U144" s="240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144</v>
      </c>
      <c r="AU144" s="241" t="s">
        <v>81</v>
      </c>
      <c r="AV144" s="13" t="s">
        <v>79</v>
      </c>
      <c r="AW144" s="13" t="s">
        <v>34</v>
      </c>
      <c r="AX144" s="13" t="s">
        <v>72</v>
      </c>
      <c r="AY144" s="241" t="s">
        <v>134</v>
      </c>
    </row>
    <row r="145" s="13" customFormat="1">
      <c r="A145" s="13"/>
      <c r="B145" s="232"/>
      <c r="C145" s="233"/>
      <c r="D145" s="227" t="s">
        <v>144</v>
      </c>
      <c r="E145" s="234" t="s">
        <v>19</v>
      </c>
      <c r="F145" s="235" t="s">
        <v>190</v>
      </c>
      <c r="G145" s="233"/>
      <c r="H145" s="234" t="s">
        <v>19</v>
      </c>
      <c r="I145" s="236"/>
      <c r="J145" s="233"/>
      <c r="K145" s="233"/>
      <c r="L145" s="237"/>
      <c r="M145" s="238"/>
      <c r="N145" s="239"/>
      <c r="O145" s="239"/>
      <c r="P145" s="239"/>
      <c r="Q145" s="239"/>
      <c r="R145" s="239"/>
      <c r="S145" s="239"/>
      <c r="T145" s="239"/>
      <c r="U145" s="240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144</v>
      </c>
      <c r="AU145" s="241" t="s">
        <v>81</v>
      </c>
      <c r="AV145" s="13" t="s">
        <v>79</v>
      </c>
      <c r="AW145" s="13" t="s">
        <v>34</v>
      </c>
      <c r="AX145" s="13" t="s">
        <v>72</v>
      </c>
      <c r="AY145" s="241" t="s">
        <v>134</v>
      </c>
    </row>
    <row r="146" s="14" customFormat="1">
      <c r="A146" s="14"/>
      <c r="B146" s="242"/>
      <c r="C146" s="243"/>
      <c r="D146" s="227" t="s">
        <v>144</v>
      </c>
      <c r="E146" s="244" t="s">
        <v>19</v>
      </c>
      <c r="F146" s="245" t="s">
        <v>497</v>
      </c>
      <c r="G146" s="243"/>
      <c r="H146" s="246">
        <v>1830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0"/>
      <c r="U146" s="251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144</v>
      </c>
      <c r="AU146" s="252" t="s">
        <v>81</v>
      </c>
      <c r="AV146" s="14" t="s">
        <v>81</v>
      </c>
      <c r="AW146" s="14" t="s">
        <v>34</v>
      </c>
      <c r="AX146" s="14" t="s">
        <v>72</v>
      </c>
      <c r="AY146" s="252" t="s">
        <v>134</v>
      </c>
    </row>
    <row r="147" s="15" customFormat="1">
      <c r="A147" s="15"/>
      <c r="B147" s="255"/>
      <c r="C147" s="256"/>
      <c r="D147" s="227" t="s">
        <v>144</v>
      </c>
      <c r="E147" s="257" t="s">
        <v>19</v>
      </c>
      <c r="F147" s="258" t="s">
        <v>158</v>
      </c>
      <c r="G147" s="256"/>
      <c r="H147" s="259">
        <v>1830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3"/>
      <c r="U147" s="264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5" t="s">
        <v>144</v>
      </c>
      <c r="AU147" s="265" t="s">
        <v>81</v>
      </c>
      <c r="AV147" s="15" t="s">
        <v>140</v>
      </c>
      <c r="AW147" s="15" t="s">
        <v>34</v>
      </c>
      <c r="AX147" s="15" t="s">
        <v>79</v>
      </c>
      <c r="AY147" s="265" t="s">
        <v>134</v>
      </c>
    </row>
    <row r="148" s="2" customFormat="1" ht="24.15" customHeight="1">
      <c r="A148" s="39"/>
      <c r="B148" s="40"/>
      <c r="C148" s="214" t="s">
        <v>258</v>
      </c>
      <c r="D148" s="214" t="s">
        <v>136</v>
      </c>
      <c r="E148" s="215" t="s">
        <v>192</v>
      </c>
      <c r="F148" s="216" t="s">
        <v>193</v>
      </c>
      <c r="G148" s="217" t="s">
        <v>169</v>
      </c>
      <c r="H148" s="218">
        <v>1819</v>
      </c>
      <c r="I148" s="219"/>
      <c r="J148" s="220">
        <f>ROUND(I148*H148,2)</f>
        <v>0</v>
      </c>
      <c r="K148" s="216" t="s">
        <v>19</v>
      </c>
      <c r="L148" s="45"/>
      <c r="M148" s="221" t="s">
        <v>19</v>
      </c>
      <c r="N148" s="222" t="s">
        <v>45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3">
        <f>S148*H148</f>
        <v>0</v>
      </c>
      <c r="U148" s="224" t="s">
        <v>19</v>
      </c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5" t="s">
        <v>140</v>
      </c>
      <c r="AT148" s="225" t="s">
        <v>136</v>
      </c>
      <c r="AU148" s="225" t="s">
        <v>81</v>
      </c>
      <c r="AY148" s="18" t="s">
        <v>134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8" t="s">
        <v>140</v>
      </c>
      <c r="BK148" s="226">
        <f>ROUND(I148*H148,2)</f>
        <v>0</v>
      </c>
      <c r="BL148" s="18" t="s">
        <v>140</v>
      </c>
      <c r="BM148" s="225" t="s">
        <v>501</v>
      </c>
    </row>
    <row r="149" s="2" customFormat="1">
      <c r="A149" s="39"/>
      <c r="B149" s="40"/>
      <c r="C149" s="41"/>
      <c r="D149" s="227" t="s">
        <v>142</v>
      </c>
      <c r="E149" s="41"/>
      <c r="F149" s="228" t="s">
        <v>193</v>
      </c>
      <c r="G149" s="41"/>
      <c r="H149" s="41"/>
      <c r="I149" s="229"/>
      <c r="J149" s="41"/>
      <c r="K149" s="41"/>
      <c r="L149" s="45"/>
      <c r="M149" s="230"/>
      <c r="N149" s="231"/>
      <c r="O149" s="86"/>
      <c r="P149" s="86"/>
      <c r="Q149" s="86"/>
      <c r="R149" s="86"/>
      <c r="S149" s="86"/>
      <c r="T149" s="86"/>
      <c r="U149" s="87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142</v>
      </c>
      <c r="AU149" s="18" t="s">
        <v>81</v>
      </c>
    </row>
    <row r="150" s="2" customFormat="1">
      <c r="A150" s="39"/>
      <c r="B150" s="40"/>
      <c r="C150" s="41"/>
      <c r="D150" s="227" t="s">
        <v>171</v>
      </c>
      <c r="E150" s="41"/>
      <c r="F150" s="266" t="s">
        <v>195</v>
      </c>
      <c r="G150" s="41"/>
      <c r="H150" s="41"/>
      <c r="I150" s="229"/>
      <c r="J150" s="41"/>
      <c r="K150" s="41"/>
      <c r="L150" s="45"/>
      <c r="M150" s="230"/>
      <c r="N150" s="231"/>
      <c r="O150" s="86"/>
      <c r="P150" s="86"/>
      <c r="Q150" s="86"/>
      <c r="R150" s="86"/>
      <c r="S150" s="86"/>
      <c r="T150" s="86"/>
      <c r="U150" s="87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171</v>
      </c>
      <c r="AU150" s="18" t="s">
        <v>81</v>
      </c>
    </row>
    <row r="151" s="13" customFormat="1">
      <c r="A151" s="13"/>
      <c r="B151" s="232"/>
      <c r="C151" s="233"/>
      <c r="D151" s="227" t="s">
        <v>144</v>
      </c>
      <c r="E151" s="234" t="s">
        <v>19</v>
      </c>
      <c r="F151" s="235" t="s">
        <v>196</v>
      </c>
      <c r="G151" s="233"/>
      <c r="H151" s="234" t="s">
        <v>19</v>
      </c>
      <c r="I151" s="236"/>
      <c r="J151" s="233"/>
      <c r="K151" s="233"/>
      <c r="L151" s="237"/>
      <c r="M151" s="238"/>
      <c r="N151" s="239"/>
      <c r="O151" s="239"/>
      <c r="P151" s="239"/>
      <c r="Q151" s="239"/>
      <c r="R151" s="239"/>
      <c r="S151" s="239"/>
      <c r="T151" s="239"/>
      <c r="U151" s="240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144</v>
      </c>
      <c r="AU151" s="241" t="s">
        <v>81</v>
      </c>
      <c r="AV151" s="13" t="s">
        <v>79</v>
      </c>
      <c r="AW151" s="13" t="s">
        <v>34</v>
      </c>
      <c r="AX151" s="13" t="s">
        <v>72</v>
      </c>
      <c r="AY151" s="241" t="s">
        <v>134</v>
      </c>
    </row>
    <row r="152" s="13" customFormat="1">
      <c r="A152" s="13"/>
      <c r="B152" s="232"/>
      <c r="C152" s="233"/>
      <c r="D152" s="227" t="s">
        <v>144</v>
      </c>
      <c r="E152" s="234" t="s">
        <v>19</v>
      </c>
      <c r="F152" s="235" t="s">
        <v>207</v>
      </c>
      <c r="G152" s="233"/>
      <c r="H152" s="234" t="s">
        <v>19</v>
      </c>
      <c r="I152" s="236"/>
      <c r="J152" s="233"/>
      <c r="K152" s="233"/>
      <c r="L152" s="237"/>
      <c r="M152" s="238"/>
      <c r="N152" s="239"/>
      <c r="O152" s="239"/>
      <c r="P152" s="239"/>
      <c r="Q152" s="239"/>
      <c r="R152" s="239"/>
      <c r="S152" s="239"/>
      <c r="T152" s="239"/>
      <c r="U152" s="240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144</v>
      </c>
      <c r="AU152" s="241" t="s">
        <v>81</v>
      </c>
      <c r="AV152" s="13" t="s">
        <v>79</v>
      </c>
      <c r="AW152" s="13" t="s">
        <v>34</v>
      </c>
      <c r="AX152" s="13" t="s">
        <v>72</v>
      </c>
      <c r="AY152" s="241" t="s">
        <v>134</v>
      </c>
    </row>
    <row r="153" s="14" customFormat="1">
      <c r="A153" s="14"/>
      <c r="B153" s="242"/>
      <c r="C153" s="243"/>
      <c r="D153" s="227" t="s">
        <v>144</v>
      </c>
      <c r="E153" s="244" t="s">
        <v>19</v>
      </c>
      <c r="F153" s="245" t="s">
        <v>497</v>
      </c>
      <c r="G153" s="243"/>
      <c r="H153" s="246">
        <v>1830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0"/>
      <c r="U153" s="251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144</v>
      </c>
      <c r="AU153" s="252" t="s">
        <v>81</v>
      </c>
      <c r="AV153" s="14" t="s">
        <v>81</v>
      </c>
      <c r="AW153" s="14" t="s">
        <v>34</v>
      </c>
      <c r="AX153" s="14" t="s">
        <v>72</v>
      </c>
      <c r="AY153" s="252" t="s">
        <v>134</v>
      </c>
    </row>
    <row r="154" s="13" customFormat="1">
      <c r="A154" s="13"/>
      <c r="B154" s="232"/>
      <c r="C154" s="233"/>
      <c r="D154" s="227" t="s">
        <v>144</v>
      </c>
      <c r="E154" s="234" t="s">
        <v>19</v>
      </c>
      <c r="F154" s="235" t="s">
        <v>198</v>
      </c>
      <c r="G154" s="233"/>
      <c r="H154" s="234" t="s">
        <v>19</v>
      </c>
      <c r="I154" s="236"/>
      <c r="J154" s="233"/>
      <c r="K154" s="233"/>
      <c r="L154" s="237"/>
      <c r="M154" s="238"/>
      <c r="N154" s="239"/>
      <c r="O154" s="239"/>
      <c r="P154" s="239"/>
      <c r="Q154" s="239"/>
      <c r="R154" s="239"/>
      <c r="S154" s="239"/>
      <c r="T154" s="239"/>
      <c r="U154" s="240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144</v>
      </c>
      <c r="AU154" s="241" t="s">
        <v>81</v>
      </c>
      <c r="AV154" s="13" t="s">
        <v>79</v>
      </c>
      <c r="AW154" s="13" t="s">
        <v>34</v>
      </c>
      <c r="AX154" s="13" t="s">
        <v>72</v>
      </c>
      <c r="AY154" s="241" t="s">
        <v>134</v>
      </c>
    </row>
    <row r="155" s="13" customFormat="1">
      <c r="A155" s="13"/>
      <c r="B155" s="232"/>
      <c r="C155" s="233"/>
      <c r="D155" s="227" t="s">
        <v>144</v>
      </c>
      <c r="E155" s="234" t="s">
        <v>19</v>
      </c>
      <c r="F155" s="235" t="s">
        <v>502</v>
      </c>
      <c r="G155" s="233"/>
      <c r="H155" s="234" t="s">
        <v>19</v>
      </c>
      <c r="I155" s="236"/>
      <c r="J155" s="233"/>
      <c r="K155" s="233"/>
      <c r="L155" s="237"/>
      <c r="M155" s="238"/>
      <c r="N155" s="239"/>
      <c r="O155" s="239"/>
      <c r="P155" s="239"/>
      <c r="Q155" s="239"/>
      <c r="R155" s="239"/>
      <c r="S155" s="239"/>
      <c r="T155" s="239"/>
      <c r="U155" s="240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144</v>
      </c>
      <c r="AU155" s="241" t="s">
        <v>81</v>
      </c>
      <c r="AV155" s="13" t="s">
        <v>79</v>
      </c>
      <c r="AW155" s="13" t="s">
        <v>34</v>
      </c>
      <c r="AX155" s="13" t="s">
        <v>72</v>
      </c>
      <c r="AY155" s="241" t="s">
        <v>134</v>
      </c>
    </row>
    <row r="156" s="14" customFormat="1">
      <c r="A156" s="14"/>
      <c r="B156" s="242"/>
      <c r="C156" s="243"/>
      <c r="D156" s="227" t="s">
        <v>144</v>
      </c>
      <c r="E156" s="244" t="s">
        <v>19</v>
      </c>
      <c r="F156" s="245" t="s">
        <v>503</v>
      </c>
      <c r="G156" s="243"/>
      <c r="H156" s="246">
        <v>-11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0"/>
      <c r="U156" s="251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144</v>
      </c>
      <c r="AU156" s="252" t="s">
        <v>81</v>
      </c>
      <c r="AV156" s="14" t="s">
        <v>81</v>
      </c>
      <c r="AW156" s="14" t="s">
        <v>34</v>
      </c>
      <c r="AX156" s="14" t="s">
        <v>72</v>
      </c>
      <c r="AY156" s="252" t="s">
        <v>134</v>
      </c>
    </row>
    <row r="157" s="15" customFormat="1">
      <c r="A157" s="15"/>
      <c r="B157" s="255"/>
      <c r="C157" s="256"/>
      <c r="D157" s="227" t="s">
        <v>144</v>
      </c>
      <c r="E157" s="257" t="s">
        <v>19</v>
      </c>
      <c r="F157" s="258" t="s">
        <v>158</v>
      </c>
      <c r="G157" s="256"/>
      <c r="H157" s="259">
        <v>1819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3"/>
      <c r="U157" s="264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5" t="s">
        <v>144</v>
      </c>
      <c r="AU157" s="265" t="s">
        <v>81</v>
      </c>
      <c r="AV157" s="15" t="s">
        <v>140</v>
      </c>
      <c r="AW157" s="15" t="s">
        <v>34</v>
      </c>
      <c r="AX157" s="15" t="s">
        <v>79</v>
      </c>
      <c r="AY157" s="265" t="s">
        <v>134</v>
      </c>
    </row>
    <row r="158" s="12" customFormat="1" ht="22.8" customHeight="1">
      <c r="A158" s="12"/>
      <c r="B158" s="198"/>
      <c r="C158" s="199"/>
      <c r="D158" s="200" t="s">
        <v>71</v>
      </c>
      <c r="E158" s="212" t="s">
        <v>199</v>
      </c>
      <c r="F158" s="212" t="s">
        <v>200</v>
      </c>
      <c r="G158" s="199"/>
      <c r="H158" s="199"/>
      <c r="I158" s="202"/>
      <c r="J158" s="213">
        <f>BK158</f>
        <v>0</v>
      </c>
      <c r="K158" s="199"/>
      <c r="L158" s="204"/>
      <c r="M158" s="205"/>
      <c r="N158" s="206"/>
      <c r="O158" s="206"/>
      <c r="P158" s="207">
        <f>SUM(P159:P167)</f>
        <v>0</v>
      </c>
      <c r="Q158" s="206"/>
      <c r="R158" s="207">
        <f>SUM(R159:R167)</f>
        <v>0</v>
      </c>
      <c r="S158" s="206"/>
      <c r="T158" s="207">
        <f>SUM(T159:T167)</f>
        <v>0</v>
      </c>
      <c r="U158" s="208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9" t="s">
        <v>140</v>
      </c>
      <c r="AT158" s="210" t="s">
        <v>71</v>
      </c>
      <c r="AU158" s="210" t="s">
        <v>79</v>
      </c>
      <c r="AY158" s="209" t="s">
        <v>134</v>
      </c>
      <c r="BK158" s="211">
        <f>SUM(BK159:BK167)</f>
        <v>0</v>
      </c>
    </row>
    <row r="159" s="2" customFormat="1" ht="16.5" customHeight="1">
      <c r="A159" s="39"/>
      <c r="B159" s="40"/>
      <c r="C159" s="214" t="s">
        <v>283</v>
      </c>
      <c r="D159" s="214" t="s">
        <v>136</v>
      </c>
      <c r="E159" s="215" t="s">
        <v>202</v>
      </c>
      <c r="F159" s="216" t="s">
        <v>203</v>
      </c>
      <c r="G159" s="217" t="s">
        <v>169</v>
      </c>
      <c r="H159" s="218">
        <v>-1819</v>
      </c>
      <c r="I159" s="219"/>
      <c r="J159" s="220">
        <f>ROUND(I159*H159,2)</f>
        <v>0</v>
      </c>
      <c r="K159" s="216" t="s">
        <v>19</v>
      </c>
      <c r="L159" s="45"/>
      <c r="M159" s="221" t="s">
        <v>19</v>
      </c>
      <c r="N159" s="222" t="s">
        <v>45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3">
        <f>S159*H159</f>
        <v>0</v>
      </c>
      <c r="U159" s="224" t="s">
        <v>19</v>
      </c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5" t="s">
        <v>140</v>
      </c>
      <c r="AT159" s="225" t="s">
        <v>136</v>
      </c>
      <c r="AU159" s="225" t="s">
        <v>81</v>
      </c>
      <c r="AY159" s="18" t="s">
        <v>134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8" t="s">
        <v>140</v>
      </c>
      <c r="BK159" s="226">
        <f>ROUND(I159*H159,2)</f>
        <v>0</v>
      </c>
      <c r="BL159" s="18" t="s">
        <v>140</v>
      </c>
      <c r="BM159" s="225" t="s">
        <v>504</v>
      </c>
    </row>
    <row r="160" s="2" customFormat="1">
      <c r="A160" s="39"/>
      <c r="B160" s="40"/>
      <c r="C160" s="41"/>
      <c r="D160" s="227" t="s">
        <v>142</v>
      </c>
      <c r="E160" s="41"/>
      <c r="F160" s="228" t="s">
        <v>203</v>
      </c>
      <c r="G160" s="41"/>
      <c r="H160" s="41"/>
      <c r="I160" s="229"/>
      <c r="J160" s="41"/>
      <c r="K160" s="41"/>
      <c r="L160" s="45"/>
      <c r="M160" s="230"/>
      <c r="N160" s="231"/>
      <c r="O160" s="86"/>
      <c r="P160" s="86"/>
      <c r="Q160" s="86"/>
      <c r="R160" s="86"/>
      <c r="S160" s="86"/>
      <c r="T160" s="86"/>
      <c r="U160" s="87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142</v>
      </c>
      <c r="AU160" s="18" t="s">
        <v>81</v>
      </c>
    </row>
    <row r="161" s="2" customFormat="1">
      <c r="A161" s="39"/>
      <c r="B161" s="40"/>
      <c r="C161" s="41"/>
      <c r="D161" s="227" t="s">
        <v>171</v>
      </c>
      <c r="E161" s="41"/>
      <c r="F161" s="266" t="s">
        <v>205</v>
      </c>
      <c r="G161" s="41"/>
      <c r="H161" s="41"/>
      <c r="I161" s="229"/>
      <c r="J161" s="41"/>
      <c r="K161" s="41"/>
      <c r="L161" s="45"/>
      <c r="M161" s="230"/>
      <c r="N161" s="231"/>
      <c r="O161" s="86"/>
      <c r="P161" s="86"/>
      <c r="Q161" s="86"/>
      <c r="R161" s="86"/>
      <c r="S161" s="86"/>
      <c r="T161" s="86"/>
      <c r="U161" s="87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171</v>
      </c>
      <c r="AU161" s="18" t="s">
        <v>81</v>
      </c>
    </row>
    <row r="162" s="13" customFormat="1">
      <c r="A162" s="13"/>
      <c r="B162" s="232"/>
      <c r="C162" s="233"/>
      <c r="D162" s="227" t="s">
        <v>144</v>
      </c>
      <c r="E162" s="234" t="s">
        <v>19</v>
      </c>
      <c r="F162" s="235" t="s">
        <v>206</v>
      </c>
      <c r="G162" s="233"/>
      <c r="H162" s="234" t="s">
        <v>19</v>
      </c>
      <c r="I162" s="236"/>
      <c r="J162" s="233"/>
      <c r="K162" s="233"/>
      <c r="L162" s="237"/>
      <c r="M162" s="238"/>
      <c r="N162" s="239"/>
      <c r="O162" s="239"/>
      <c r="P162" s="239"/>
      <c r="Q162" s="239"/>
      <c r="R162" s="239"/>
      <c r="S162" s="239"/>
      <c r="T162" s="239"/>
      <c r="U162" s="240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144</v>
      </c>
      <c r="AU162" s="241" t="s">
        <v>81</v>
      </c>
      <c r="AV162" s="13" t="s">
        <v>79</v>
      </c>
      <c r="AW162" s="13" t="s">
        <v>34</v>
      </c>
      <c r="AX162" s="13" t="s">
        <v>72</v>
      </c>
      <c r="AY162" s="241" t="s">
        <v>134</v>
      </c>
    </row>
    <row r="163" s="13" customFormat="1">
      <c r="A163" s="13"/>
      <c r="B163" s="232"/>
      <c r="C163" s="233"/>
      <c r="D163" s="227" t="s">
        <v>144</v>
      </c>
      <c r="E163" s="234" t="s">
        <v>19</v>
      </c>
      <c r="F163" s="235" t="s">
        <v>207</v>
      </c>
      <c r="G163" s="233"/>
      <c r="H163" s="234" t="s">
        <v>19</v>
      </c>
      <c r="I163" s="236"/>
      <c r="J163" s="233"/>
      <c r="K163" s="233"/>
      <c r="L163" s="237"/>
      <c r="M163" s="238"/>
      <c r="N163" s="239"/>
      <c r="O163" s="239"/>
      <c r="P163" s="239"/>
      <c r="Q163" s="239"/>
      <c r="R163" s="239"/>
      <c r="S163" s="239"/>
      <c r="T163" s="239"/>
      <c r="U163" s="240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144</v>
      </c>
      <c r="AU163" s="241" t="s">
        <v>81</v>
      </c>
      <c r="AV163" s="13" t="s">
        <v>79</v>
      </c>
      <c r="AW163" s="13" t="s">
        <v>34</v>
      </c>
      <c r="AX163" s="13" t="s">
        <v>72</v>
      </c>
      <c r="AY163" s="241" t="s">
        <v>134</v>
      </c>
    </row>
    <row r="164" s="14" customFormat="1">
      <c r="A164" s="14"/>
      <c r="B164" s="242"/>
      <c r="C164" s="243"/>
      <c r="D164" s="227" t="s">
        <v>144</v>
      </c>
      <c r="E164" s="244" t="s">
        <v>19</v>
      </c>
      <c r="F164" s="245" t="s">
        <v>505</v>
      </c>
      <c r="G164" s="243"/>
      <c r="H164" s="246">
        <v>-1830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0"/>
      <c r="U164" s="251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144</v>
      </c>
      <c r="AU164" s="252" t="s">
        <v>81</v>
      </c>
      <c r="AV164" s="14" t="s">
        <v>81</v>
      </c>
      <c r="AW164" s="14" t="s">
        <v>34</v>
      </c>
      <c r="AX164" s="14" t="s">
        <v>72</v>
      </c>
      <c r="AY164" s="252" t="s">
        <v>134</v>
      </c>
    </row>
    <row r="165" s="13" customFormat="1">
      <c r="A165" s="13"/>
      <c r="B165" s="232"/>
      <c r="C165" s="233"/>
      <c r="D165" s="227" t="s">
        <v>144</v>
      </c>
      <c r="E165" s="234" t="s">
        <v>19</v>
      </c>
      <c r="F165" s="235" t="s">
        <v>502</v>
      </c>
      <c r="G165" s="233"/>
      <c r="H165" s="234" t="s">
        <v>19</v>
      </c>
      <c r="I165" s="236"/>
      <c r="J165" s="233"/>
      <c r="K165" s="233"/>
      <c r="L165" s="237"/>
      <c r="M165" s="238"/>
      <c r="N165" s="239"/>
      <c r="O165" s="239"/>
      <c r="P165" s="239"/>
      <c r="Q165" s="239"/>
      <c r="R165" s="239"/>
      <c r="S165" s="239"/>
      <c r="T165" s="239"/>
      <c r="U165" s="240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144</v>
      </c>
      <c r="AU165" s="241" t="s">
        <v>81</v>
      </c>
      <c r="AV165" s="13" t="s">
        <v>79</v>
      </c>
      <c r="AW165" s="13" t="s">
        <v>34</v>
      </c>
      <c r="AX165" s="13" t="s">
        <v>72</v>
      </c>
      <c r="AY165" s="241" t="s">
        <v>134</v>
      </c>
    </row>
    <row r="166" s="14" customFormat="1">
      <c r="A166" s="14"/>
      <c r="B166" s="242"/>
      <c r="C166" s="243"/>
      <c r="D166" s="227" t="s">
        <v>144</v>
      </c>
      <c r="E166" s="244" t="s">
        <v>19</v>
      </c>
      <c r="F166" s="245" t="s">
        <v>293</v>
      </c>
      <c r="G166" s="243"/>
      <c r="H166" s="246">
        <v>11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0"/>
      <c r="U166" s="251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144</v>
      </c>
      <c r="AU166" s="252" t="s">
        <v>81</v>
      </c>
      <c r="AV166" s="14" t="s">
        <v>81</v>
      </c>
      <c r="AW166" s="14" t="s">
        <v>34</v>
      </c>
      <c r="AX166" s="14" t="s">
        <v>72</v>
      </c>
      <c r="AY166" s="252" t="s">
        <v>134</v>
      </c>
    </row>
    <row r="167" s="15" customFormat="1">
      <c r="A167" s="15"/>
      <c r="B167" s="255"/>
      <c r="C167" s="256"/>
      <c r="D167" s="227" t="s">
        <v>144</v>
      </c>
      <c r="E167" s="257" t="s">
        <v>19</v>
      </c>
      <c r="F167" s="258" t="s">
        <v>158</v>
      </c>
      <c r="G167" s="256"/>
      <c r="H167" s="259">
        <v>-1819</v>
      </c>
      <c r="I167" s="260"/>
      <c r="J167" s="256"/>
      <c r="K167" s="256"/>
      <c r="L167" s="261"/>
      <c r="M167" s="267"/>
      <c r="N167" s="268"/>
      <c r="O167" s="268"/>
      <c r="P167" s="268"/>
      <c r="Q167" s="268"/>
      <c r="R167" s="268"/>
      <c r="S167" s="268"/>
      <c r="T167" s="268"/>
      <c r="U167" s="269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5" t="s">
        <v>144</v>
      </c>
      <c r="AU167" s="265" t="s">
        <v>81</v>
      </c>
      <c r="AV167" s="15" t="s">
        <v>140</v>
      </c>
      <c r="AW167" s="15" t="s">
        <v>34</v>
      </c>
      <c r="AX167" s="15" t="s">
        <v>79</v>
      </c>
      <c r="AY167" s="265" t="s">
        <v>134</v>
      </c>
    </row>
    <row r="168" s="2" customFormat="1" ht="6.96" customHeight="1">
      <c r="A168" s="39"/>
      <c r="B168" s="61"/>
      <c r="C168" s="62"/>
      <c r="D168" s="62"/>
      <c r="E168" s="62"/>
      <c r="F168" s="62"/>
      <c r="G168" s="62"/>
      <c r="H168" s="62"/>
      <c r="I168" s="62"/>
      <c r="J168" s="62"/>
      <c r="K168" s="62"/>
      <c r="L168" s="45"/>
      <c r="M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</row>
  </sheetData>
  <sheetProtection sheet="1" autoFilter="0" formatColumns="0" formatRows="0" objects="1" scenarios="1" spinCount="100000" saltValue="ON4rzQoVFuZjaPa3bbpF6bFXcM+jSXjNfzjnVekBquYpx9BMjHVaVxj1EQdXEZK6fYdaWVLVyP2ZvV9vNWf06g==" hashValue="UXsdZc7UniNN3MrrUoqtGyyMiMFuR5DisBk0Q3Q+RQgs/PiCO0KQnlrehlIIgF6wfKHpuZHKZ2bKdvIVRyo4Tw==" algorithmName="SHA-512" password="CC35"/>
  <autoFilter ref="C87:K16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3" r:id="rId1" display="https://podminky.urs.cz/item/CS_URS_2025_01/111103223"/>
    <hyperlink ref="F108" r:id="rId2" display="https://podminky.urs.cz/item/CS_URS_2025_01/181111111"/>
    <hyperlink ref="F115" r:id="rId3" display="https://podminky.urs.cz/item/CS_URS_2025_01/182151111"/>
    <hyperlink ref="F121" r:id="rId4" display="https://podminky.urs.cz/item/CS_URS_2025_01/938909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81</v>
      </c>
    </row>
    <row r="4" s="1" customFormat="1" ht="24.96" customHeight="1">
      <c r="B4" s="21"/>
      <c r="D4" s="143" t="s">
        <v>105</v>
      </c>
      <c r="L4" s="21"/>
      <c r="M4" s="144" t="s">
        <v>10</v>
      </c>
      <c r="AT4" s="18" t="s">
        <v>34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26.25" customHeight="1">
      <c r="B7" s="21"/>
      <c r="E7" s="146" t="str">
        <f>'Rekapitulace stavby'!K6</f>
        <v>VD Harcov, VD Fojtka, odstranění nánosů ze štěrkových přehrážek a obnova opevnění</v>
      </c>
      <c r="F7" s="145"/>
      <c r="G7" s="145"/>
      <c r="H7" s="145"/>
      <c r="L7" s="21"/>
    </row>
    <row r="8">
      <c r="B8" s="21"/>
      <c r="D8" s="145" t="s">
        <v>106</v>
      </c>
      <c r="L8" s="21"/>
    </row>
    <row r="9" s="1" customFormat="1" ht="16.5" customHeight="1">
      <c r="B9" s="21"/>
      <c r="E9" s="146" t="s">
        <v>466</v>
      </c>
      <c r="F9" s="1"/>
      <c r="G9" s="1"/>
      <c r="H9" s="1"/>
      <c r="L9" s="21"/>
    </row>
    <row r="10" s="1" customFormat="1" ht="12" customHeight="1">
      <c r="B10" s="21"/>
      <c r="D10" s="145" t="s">
        <v>108</v>
      </c>
      <c r="L10" s="21"/>
    </row>
    <row r="11" s="2" customFormat="1" ht="16.5" customHeight="1">
      <c r="A11" s="39"/>
      <c r="B11" s="45"/>
      <c r="C11" s="39"/>
      <c r="D11" s="39"/>
      <c r="E11" s="158" t="s">
        <v>109</v>
      </c>
      <c r="F11" s="39"/>
      <c r="G11" s="39"/>
      <c r="H11" s="39"/>
      <c r="I11" s="39"/>
      <c r="J11" s="39"/>
      <c r="K11" s="39"/>
      <c r="L11" s="14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5" t="s">
        <v>506</v>
      </c>
      <c r="E12" s="39"/>
      <c r="F12" s="39"/>
      <c r="G12" s="39"/>
      <c r="H12" s="39"/>
      <c r="I12" s="39"/>
      <c r="J12" s="39"/>
      <c r="K12" s="39"/>
      <c r="L12" s="14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8" t="s">
        <v>507</v>
      </c>
      <c r="F13" s="39"/>
      <c r="G13" s="39"/>
      <c r="H13" s="39"/>
      <c r="I13" s="39"/>
      <c r="J13" s="39"/>
      <c r="K13" s="39"/>
      <c r="L13" s="14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5" t="s">
        <v>18</v>
      </c>
      <c r="E15" s="39"/>
      <c r="F15" s="135" t="s">
        <v>19</v>
      </c>
      <c r="G15" s="39"/>
      <c r="H15" s="39"/>
      <c r="I15" s="145" t="s">
        <v>20</v>
      </c>
      <c r="J15" s="135" t="s">
        <v>19</v>
      </c>
      <c r="K15" s="39"/>
      <c r="L15" s="14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21</v>
      </c>
      <c r="E16" s="39"/>
      <c r="F16" s="135" t="s">
        <v>22</v>
      </c>
      <c r="G16" s="39"/>
      <c r="H16" s="39"/>
      <c r="I16" s="145" t="s">
        <v>23</v>
      </c>
      <c r="J16" s="149" t="str">
        <f>'Rekapitulace stavby'!AN8</f>
        <v>13.5.2025</v>
      </c>
      <c r="K16" s="39"/>
      <c r="L16" s="14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5" t="s">
        <v>25</v>
      </c>
      <c r="E18" s="39"/>
      <c r="F18" s="39"/>
      <c r="G18" s="39"/>
      <c r="H18" s="39"/>
      <c r="I18" s="145" t="s">
        <v>26</v>
      </c>
      <c r="J18" s="135" t="s">
        <v>27</v>
      </c>
      <c r="K18" s="39"/>
      <c r="L18" s="14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5" t="s">
        <v>28</v>
      </c>
      <c r="F19" s="39"/>
      <c r="G19" s="39"/>
      <c r="H19" s="39"/>
      <c r="I19" s="145" t="s">
        <v>29</v>
      </c>
      <c r="J19" s="135" t="s">
        <v>30</v>
      </c>
      <c r="K19" s="39"/>
      <c r="L19" s="14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5" t="s">
        <v>31</v>
      </c>
      <c r="E21" s="39"/>
      <c r="F21" s="39"/>
      <c r="G21" s="39"/>
      <c r="H21" s="39"/>
      <c r="I21" s="145" t="s">
        <v>26</v>
      </c>
      <c r="J21" s="34" t="str">
        <f>'Rekapitulace stavby'!AN13</f>
        <v>Vyplň údaj</v>
      </c>
      <c r="K21" s="39"/>
      <c r="L21" s="14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5"/>
      <c r="G22" s="135"/>
      <c r="H22" s="135"/>
      <c r="I22" s="145" t="s">
        <v>29</v>
      </c>
      <c r="J22" s="34" t="str">
        <f>'Rekapitulace stavby'!AN14</f>
        <v>Vyplň údaj</v>
      </c>
      <c r="K22" s="39"/>
      <c r="L22" s="14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5" t="s">
        <v>33</v>
      </c>
      <c r="E24" s="39"/>
      <c r="F24" s="39"/>
      <c r="G24" s="39"/>
      <c r="H24" s="39"/>
      <c r="I24" s="145" t="s">
        <v>26</v>
      </c>
      <c r="J24" s="135" t="s">
        <v>27</v>
      </c>
      <c r="K24" s="39"/>
      <c r="L24" s="14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5" t="s">
        <v>28</v>
      </c>
      <c r="F25" s="39"/>
      <c r="G25" s="39"/>
      <c r="H25" s="39"/>
      <c r="I25" s="145" t="s">
        <v>29</v>
      </c>
      <c r="J25" s="135" t="s">
        <v>30</v>
      </c>
      <c r="K25" s="39"/>
      <c r="L25" s="14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5" t="s">
        <v>35</v>
      </c>
      <c r="E27" s="39"/>
      <c r="F27" s="39"/>
      <c r="G27" s="39"/>
      <c r="H27" s="39"/>
      <c r="I27" s="145" t="s">
        <v>26</v>
      </c>
      <c r="J27" s="135" t="s">
        <v>27</v>
      </c>
      <c r="K27" s="39"/>
      <c r="L27" s="147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5" t="s">
        <v>322</v>
      </c>
      <c r="F28" s="39"/>
      <c r="G28" s="39"/>
      <c r="H28" s="39"/>
      <c r="I28" s="145" t="s">
        <v>29</v>
      </c>
      <c r="J28" s="135" t="s">
        <v>30</v>
      </c>
      <c r="K28" s="39"/>
      <c r="L28" s="14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5" t="s">
        <v>36</v>
      </c>
      <c r="E30" s="39"/>
      <c r="F30" s="39"/>
      <c r="G30" s="39"/>
      <c r="H30" s="39"/>
      <c r="I30" s="39"/>
      <c r="J30" s="39"/>
      <c r="K30" s="39"/>
      <c r="L30" s="14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0"/>
      <c r="B31" s="151"/>
      <c r="C31" s="150"/>
      <c r="D31" s="150"/>
      <c r="E31" s="152" t="s">
        <v>19</v>
      </c>
      <c r="F31" s="152"/>
      <c r="G31" s="152"/>
      <c r="H31" s="152"/>
      <c r="I31" s="150"/>
      <c r="J31" s="150"/>
      <c r="K31" s="150"/>
      <c r="L31" s="153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4"/>
      <c r="E33" s="154"/>
      <c r="F33" s="154"/>
      <c r="G33" s="154"/>
      <c r="H33" s="154"/>
      <c r="I33" s="154"/>
      <c r="J33" s="154"/>
      <c r="K33" s="154"/>
      <c r="L33" s="14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5" t="s">
        <v>38</v>
      </c>
      <c r="E34" s="39"/>
      <c r="F34" s="39"/>
      <c r="G34" s="39"/>
      <c r="H34" s="39"/>
      <c r="I34" s="39"/>
      <c r="J34" s="156">
        <f>ROUND(J94, 2)</f>
        <v>0</v>
      </c>
      <c r="K34" s="39"/>
      <c r="L34" s="14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4"/>
      <c r="E35" s="154"/>
      <c r="F35" s="154"/>
      <c r="G35" s="154"/>
      <c r="H35" s="154"/>
      <c r="I35" s="154"/>
      <c r="J35" s="154"/>
      <c r="K35" s="154"/>
      <c r="L35" s="14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7" t="s">
        <v>40</v>
      </c>
      <c r="G36" s="39"/>
      <c r="H36" s="39"/>
      <c r="I36" s="157" t="s">
        <v>39</v>
      </c>
      <c r="J36" s="157" t="s">
        <v>41</v>
      </c>
      <c r="K36" s="39"/>
      <c r="L36" s="14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158" t="s">
        <v>42</v>
      </c>
      <c r="E37" s="145" t="s">
        <v>43</v>
      </c>
      <c r="F37" s="159">
        <f>ROUND((SUM(BE94:BE161)),  2)</f>
        <v>0</v>
      </c>
      <c r="G37" s="39"/>
      <c r="H37" s="39"/>
      <c r="I37" s="160">
        <v>0.20999999999999999</v>
      </c>
      <c r="J37" s="159">
        <f>ROUND(((SUM(BE94:BE161))*I37),  2)</f>
        <v>0</v>
      </c>
      <c r="K37" s="39"/>
      <c r="L37" s="14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5" t="s">
        <v>44</v>
      </c>
      <c r="F38" s="159">
        <f>ROUND((SUM(BF94:BF161)),  2)</f>
        <v>0</v>
      </c>
      <c r="G38" s="39"/>
      <c r="H38" s="39"/>
      <c r="I38" s="160">
        <v>0.12</v>
      </c>
      <c r="J38" s="159">
        <f>ROUND(((SUM(BF94:BF161))*I38),  2)</f>
        <v>0</v>
      </c>
      <c r="K38" s="39"/>
      <c r="L38" s="14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14.4" customHeight="1">
      <c r="A39" s="39"/>
      <c r="B39" s="45"/>
      <c r="C39" s="39"/>
      <c r="D39" s="145" t="s">
        <v>42</v>
      </c>
      <c r="E39" s="145" t="s">
        <v>45</v>
      </c>
      <c r="F39" s="159">
        <f>ROUND((SUM(BG94:BG161)),  2)</f>
        <v>0</v>
      </c>
      <c r="G39" s="39"/>
      <c r="H39" s="39"/>
      <c r="I39" s="160">
        <v>0.20999999999999999</v>
      </c>
      <c r="J39" s="159">
        <f>0</f>
        <v>0</v>
      </c>
      <c r="K39" s="39"/>
      <c r="L39" s="14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145" t="s">
        <v>46</v>
      </c>
      <c r="F40" s="159">
        <f>ROUND((SUM(BH94:BH161)),  2)</f>
        <v>0</v>
      </c>
      <c r="G40" s="39"/>
      <c r="H40" s="39"/>
      <c r="I40" s="160">
        <v>0.12</v>
      </c>
      <c r="J40" s="159">
        <f>0</f>
        <v>0</v>
      </c>
      <c r="K40" s="39"/>
      <c r="L40" s="14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47</v>
      </c>
      <c r="F41" s="159">
        <f>ROUND((SUM(BI94:BI161)),  2)</f>
        <v>0</v>
      </c>
      <c r="G41" s="39"/>
      <c r="H41" s="39"/>
      <c r="I41" s="160">
        <v>0</v>
      </c>
      <c r="J41" s="159">
        <f>0</f>
        <v>0</v>
      </c>
      <c r="K41" s="39"/>
      <c r="L41" s="147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7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7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hidden="1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24.96" customHeight="1">
      <c r="A49" s="39"/>
      <c r="B49" s="40"/>
      <c r="C49" s="24" t="s">
        <v>111</v>
      </c>
      <c r="D49" s="41"/>
      <c r="E49" s="41"/>
      <c r="F49" s="41"/>
      <c r="G49" s="41"/>
      <c r="H49" s="41"/>
      <c r="I49" s="41"/>
      <c r="J49" s="41"/>
      <c r="K49" s="41"/>
      <c r="L49" s="14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26.25" customHeight="1">
      <c r="A52" s="39"/>
      <c r="B52" s="40"/>
      <c r="C52" s="41"/>
      <c r="D52" s="41"/>
      <c r="E52" s="172" t="str">
        <f>E7</f>
        <v>VD Harcov, VD Fojtka, odstranění nánosů ze štěrkových přehrážek a obnova opevnění</v>
      </c>
      <c r="F52" s="33"/>
      <c r="G52" s="33"/>
      <c r="H52" s="33"/>
      <c r="I52" s="41"/>
      <c r="J52" s="41"/>
      <c r="K52" s="41"/>
      <c r="L52" s="14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1" customFormat="1" ht="12" customHeight="1">
      <c r="B53" s="22"/>
      <c r="C53" s="33" t="s">
        <v>106</v>
      </c>
      <c r="D53" s="23"/>
      <c r="E53" s="23"/>
      <c r="F53" s="23"/>
      <c r="G53" s="23"/>
      <c r="H53" s="23"/>
      <c r="I53" s="23"/>
      <c r="J53" s="23"/>
      <c r="K53" s="23"/>
      <c r="L53" s="21"/>
    </row>
    <row r="54" hidden="1" s="1" customFormat="1" ht="16.5" customHeight="1">
      <c r="B54" s="22"/>
      <c r="C54" s="23"/>
      <c r="D54" s="23"/>
      <c r="E54" s="172" t="s">
        <v>466</v>
      </c>
      <c r="F54" s="23"/>
      <c r="G54" s="23"/>
      <c r="H54" s="23"/>
      <c r="I54" s="23"/>
      <c r="J54" s="23"/>
      <c r="K54" s="23"/>
      <c r="L54" s="21"/>
    </row>
    <row r="55" hidden="1" s="1" customFormat="1" ht="12" customHeight="1">
      <c r="B55" s="22"/>
      <c r="C55" s="33" t="s">
        <v>108</v>
      </c>
      <c r="D55" s="23"/>
      <c r="E55" s="23"/>
      <c r="F55" s="23"/>
      <c r="G55" s="23"/>
      <c r="H55" s="23"/>
      <c r="I55" s="23"/>
      <c r="J55" s="23"/>
      <c r="K55" s="23"/>
      <c r="L55" s="21"/>
    </row>
    <row r="56" hidden="1" s="2" customFormat="1" ht="16.5" customHeight="1">
      <c r="A56" s="39"/>
      <c r="B56" s="40"/>
      <c r="C56" s="41"/>
      <c r="D56" s="41"/>
      <c r="E56" s="53" t="s">
        <v>109</v>
      </c>
      <c r="F56" s="41"/>
      <c r="G56" s="41"/>
      <c r="H56" s="41"/>
      <c r="I56" s="41"/>
      <c r="J56" s="41"/>
      <c r="K56" s="41"/>
      <c r="L56" s="14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12" customHeight="1">
      <c r="A57" s="39"/>
      <c r="B57" s="40"/>
      <c r="C57" s="33" t="s">
        <v>506</v>
      </c>
      <c r="D57" s="41"/>
      <c r="E57" s="41"/>
      <c r="F57" s="41"/>
      <c r="G57" s="41"/>
      <c r="H57" s="41"/>
      <c r="I57" s="41"/>
      <c r="J57" s="41"/>
      <c r="K57" s="41"/>
      <c r="L57" s="14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6.5" customHeight="1">
      <c r="A58" s="39"/>
      <c r="B58" s="40"/>
      <c r="C58" s="41"/>
      <c r="D58" s="41"/>
      <c r="E58" s="71" t="str">
        <f>E13</f>
        <v>SO 01.1 - Sanace levobřežní nátrže záhozem z LK</v>
      </c>
      <c r="F58" s="41"/>
      <c r="G58" s="41"/>
      <c r="H58" s="41"/>
      <c r="I58" s="41"/>
      <c r="J58" s="41"/>
      <c r="K58" s="41"/>
      <c r="L58" s="14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4" t="str">
        <f>IF(J16="","",J16)</f>
        <v>13.5.2025</v>
      </c>
      <c r="K60" s="41"/>
      <c r="L60" s="147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7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25.65" customHeight="1">
      <c r="A62" s="39"/>
      <c r="B62" s="40"/>
      <c r="C62" s="33" t="s">
        <v>25</v>
      </c>
      <c r="D62" s="41"/>
      <c r="E62" s="41"/>
      <c r="F62" s="28" t="str">
        <f>E19</f>
        <v>Povodí Labe, státní podnik</v>
      </c>
      <c r="G62" s="41"/>
      <c r="H62" s="41"/>
      <c r="I62" s="33" t="s">
        <v>33</v>
      </c>
      <c r="J62" s="37" t="str">
        <f>E25</f>
        <v>Povodí Labe, státní podnik</v>
      </c>
      <c r="K62" s="41"/>
      <c r="L62" s="147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5.65" customHeight="1">
      <c r="A63" s="39"/>
      <c r="B63" s="40"/>
      <c r="C63" s="33" t="s">
        <v>31</v>
      </c>
      <c r="D63" s="41"/>
      <c r="E63" s="41"/>
      <c r="F63" s="28" t="str">
        <f>IF(E22="","",E22)</f>
        <v>Vyplň údaj</v>
      </c>
      <c r="G63" s="41"/>
      <c r="H63" s="41"/>
      <c r="I63" s="33" t="s">
        <v>35</v>
      </c>
      <c r="J63" s="37" t="str">
        <f>E28</f>
        <v>Pla, s.p. - Ing. Petr Kunc</v>
      </c>
      <c r="K63" s="41"/>
      <c r="L63" s="147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hidden="1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7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hidden="1" s="2" customFormat="1" ht="29.28" customHeight="1">
      <c r="A65" s="39"/>
      <c r="B65" s="40"/>
      <c r="C65" s="173" t="s">
        <v>112</v>
      </c>
      <c r="D65" s="174"/>
      <c r="E65" s="174"/>
      <c r="F65" s="174"/>
      <c r="G65" s="174"/>
      <c r="H65" s="174"/>
      <c r="I65" s="174"/>
      <c r="J65" s="175" t="s">
        <v>113</v>
      </c>
      <c r="K65" s="174"/>
      <c r="L65" s="147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7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hidden="1" s="2" customFormat="1" ht="22.8" customHeight="1">
      <c r="A67" s="39"/>
      <c r="B67" s="40"/>
      <c r="C67" s="176" t="s">
        <v>70</v>
      </c>
      <c r="D67" s="41"/>
      <c r="E67" s="41"/>
      <c r="F67" s="41"/>
      <c r="G67" s="41"/>
      <c r="H67" s="41"/>
      <c r="I67" s="41"/>
      <c r="J67" s="104">
        <f>J94</f>
        <v>0</v>
      </c>
      <c r="K67" s="41"/>
      <c r="L67" s="147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114</v>
      </c>
    </row>
    <row r="68" hidden="1" s="9" customFormat="1" ht="24.96" customHeight="1">
      <c r="A68" s="9"/>
      <c r="B68" s="177"/>
      <c r="C68" s="178"/>
      <c r="D68" s="179" t="s">
        <v>115</v>
      </c>
      <c r="E68" s="180"/>
      <c r="F68" s="180"/>
      <c r="G68" s="180"/>
      <c r="H68" s="180"/>
      <c r="I68" s="180"/>
      <c r="J68" s="181">
        <f>J95</f>
        <v>0</v>
      </c>
      <c r="K68" s="178"/>
      <c r="L68" s="18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83"/>
      <c r="C69" s="127"/>
      <c r="D69" s="184" t="s">
        <v>116</v>
      </c>
      <c r="E69" s="185"/>
      <c r="F69" s="185"/>
      <c r="G69" s="185"/>
      <c r="H69" s="185"/>
      <c r="I69" s="185"/>
      <c r="J69" s="186">
        <f>J96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4.88" customHeight="1">
      <c r="A70" s="10"/>
      <c r="B70" s="183"/>
      <c r="C70" s="127"/>
      <c r="D70" s="184" t="s">
        <v>508</v>
      </c>
      <c r="E70" s="185"/>
      <c r="F70" s="185"/>
      <c r="G70" s="185"/>
      <c r="H70" s="185"/>
      <c r="I70" s="185"/>
      <c r="J70" s="186">
        <f>J158</f>
        <v>0</v>
      </c>
      <c r="K70" s="127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7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hidden="1" s="2" customFormat="1" ht="6.96" customHeight="1">
      <c r="A72" s="39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hidden="1"/>
    <row r="74" hidden="1"/>
    <row r="75" hidden="1"/>
    <row r="76" s="2" customFormat="1" ht="6.96" customHeight="1">
      <c r="A76" s="39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118</v>
      </c>
      <c r="D77" s="41"/>
      <c r="E77" s="41"/>
      <c r="F77" s="41"/>
      <c r="G77" s="41"/>
      <c r="H77" s="41"/>
      <c r="I77" s="41"/>
      <c r="J77" s="41"/>
      <c r="K77" s="41"/>
      <c r="L77" s="14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6.25" customHeight="1">
      <c r="A80" s="39"/>
      <c r="B80" s="40"/>
      <c r="C80" s="41"/>
      <c r="D80" s="41"/>
      <c r="E80" s="172" t="str">
        <f>E7</f>
        <v>VD Harcov, VD Fojtka, odstranění nánosů ze štěrkových přehrážek a obnova opevnění</v>
      </c>
      <c r="F80" s="33"/>
      <c r="G80" s="33"/>
      <c r="H80" s="33"/>
      <c r="I80" s="41"/>
      <c r="J80" s="41"/>
      <c r="K80" s="41"/>
      <c r="L80" s="14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106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1" customFormat="1" ht="16.5" customHeight="1">
      <c r="B82" s="22"/>
      <c r="C82" s="23"/>
      <c r="D82" s="23"/>
      <c r="E82" s="172" t="s">
        <v>466</v>
      </c>
      <c r="F82" s="23"/>
      <c r="G82" s="23"/>
      <c r="H82" s="23"/>
      <c r="I82" s="23"/>
      <c r="J82" s="23"/>
      <c r="K82" s="23"/>
      <c r="L82" s="21"/>
    </row>
    <row r="83" s="1" customFormat="1" ht="12" customHeight="1">
      <c r="B83" s="22"/>
      <c r="C83" s="33" t="s">
        <v>108</v>
      </c>
      <c r="D83" s="23"/>
      <c r="E83" s="23"/>
      <c r="F83" s="23"/>
      <c r="G83" s="23"/>
      <c r="H83" s="23"/>
      <c r="I83" s="23"/>
      <c r="J83" s="23"/>
      <c r="K83" s="23"/>
      <c r="L83" s="21"/>
    </row>
    <row r="84" s="2" customFormat="1" ht="16.5" customHeight="1">
      <c r="A84" s="39"/>
      <c r="B84" s="40"/>
      <c r="C84" s="41"/>
      <c r="D84" s="41"/>
      <c r="E84" s="53" t="s">
        <v>109</v>
      </c>
      <c r="F84" s="41"/>
      <c r="G84" s="41"/>
      <c r="H84" s="41"/>
      <c r="I84" s="41"/>
      <c r="J84" s="41"/>
      <c r="K84" s="41"/>
      <c r="L84" s="14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506</v>
      </c>
      <c r="D85" s="41"/>
      <c r="E85" s="41"/>
      <c r="F85" s="41"/>
      <c r="G85" s="41"/>
      <c r="H85" s="41"/>
      <c r="I85" s="41"/>
      <c r="J85" s="41"/>
      <c r="K85" s="41"/>
      <c r="L85" s="147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1" t="str">
        <f>E13</f>
        <v>SO 01.1 - Sanace levobřežní nátrže záhozem z LK</v>
      </c>
      <c r="F86" s="41"/>
      <c r="G86" s="41"/>
      <c r="H86" s="41"/>
      <c r="I86" s="41"/>
      <c r="J86" s="41"/>
      <c r="K86" s="41"/>
      <c r="L86" s="147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7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F16</f>
        <v xml:space="preserve"> </v>
      </c>
      <c r="G88" s="41"/>
      <c r="H88" s="41"/>
      <c r="I88" s="33" t="s">
        <v>23</v>
      </c>
      <c r="J88" s="74" t="str">
        <f>IF(J16="","",J16)</f>
        <v>13.5.2025</v>
      </c>
      <c r="K88" s="41"/>
      <c r="L88" s="147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7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25.65" customHeight="1">
      <c r="A90" s="39"/>
      <c r="B90" s="40"/>
      <c r="C90" s="33" t="s">
        <v>25</v>
      </c>
      <c r="D90" s="41"/>
      <c r="E90" s="41"/>
      <c r="F90" s="28" t="str">
        <f>E19</f>
        <v>Povodí Labe, státní podnik</v>
      </c>
      <c r="G90" s="41"/>
      <c r="H90" s="41"/>
      <c r="I90" s="33" t="s">
        <v>33</v>
      </c>
      <c r="J90" s="37" t="str">
        <f>E25</f>
        <v>Povodí Labe, státní podnik</v>
      </c>
      <c r="K90" s="41"/>
      <c r="L90" s="147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31</v>
      </c>
      <c r="D91" s="41"/>
      <c r="E91" s="41"/>
      <c r="F91" s="28" t="str">
        <f>IF(E22="","",E22)</f>
        <v>Vyplň údaj</v>
      </c>
      <c r="G91" s="41"/>
      <c r="H91" s="41"/>
      <c r="I91" s="33" t="s">
        <v>35</v>
      </c>
      <c r="J91" s="37" t="str">
        <f>E28</f>
        <v>Pla, s.p. - Ing. Petr Kunc</v>
      </c>
      <c r="K91" s="41"/>
      <c r="L91" s="147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7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88"/>
      <c r="B93" s="189"/>
      <c r="C93" s="190" t="s">
        <v>119</v>
      </c>
      <c r="D93" s="191" t="s">
        <v>57</v>
      </c>
      <c r="E93" s="191" t="s">
        <v>53</v>
      </c>
      <c r="F93" s="191" t="s">
        <v>54</v>
      </c>
      <c r="G93" s="191" t="s">
        <v>120</v>
      </c>
      <c r="H93" s="191" t="s">
        <v>121</v>
      </c>
      <c r="I93" s="191" t="s">
        <v>122</v>
      </c>
      <c r="J93" s="191" t="s">
        <v>113</v>
      </c>
      <c r="K93" s="192" t="s">
        <v>123</v>
      </c>
      <c r="L93" s="193"/>
      <c r="M93" s="94" t="s">
        <v>19</v>
      </c>
      <c r="N93" s="95" t="s">
        <v>42</v>
      </c>
      <c r="O93" s="95" t="s">
        <v>124</v>
      </c>
      <c r="P93" s="95" t="s">
        <v>125</v>
      </c>
      <c r="Q93" s="95" t="s">
        <v>126</v>
      </c>
      <c r="R93" s="95" t="s">
        <v>127</v>
      </c>
      <c r="S93" s="95" t="s">
        <v>128</v>
      </c>
      <c r="T93" s="95" t="s">
        <v>129</v>
      </c>
      <c r="U93" s="96" t="s">
        <v>130</v>
      </c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</row>
    <row r="94" s="2" customFormat="1" ht="22.8" customHeight="1">
      <c r="A94" s="39"/>
      <c r="B94" s="40"/>
      <c r="C94" s="101" t="s">
        <v>131</v>
      </c>
      <c r="D94" s="41"/>
      <c r="E94" s="41"/>
      <c r="F94" s="41"/>
      <c r="G94" s="41"/>
      <c r="H94" s="41"/>
      <c r="I94" s="41"/>
      <c r="J94" s="194">
        <f>BK94</f>
        <v>0</v>
      </c>
      <c r="K94" s="41"/>
      <c r="L94" s="45"/>
      <c r="M94" s="97"/>
      <c r="N94" s="195"/>
      <c r="O94" s="98"/>
      <c r="P94" s="196">
        <f>P95</f>
        <v>0</v>
      </c>
      <c r="Q94" s="98"/>
      <c r="R94" s="196">
        <f>R95</f>
        <v>232.62137999999999</v>
      </c>
      <c r="S94" s="98"/>
      <c r="T94" s="196">
        <f>T95</f>
        <v>0</v>
      </c>
      <c r="U94" s="9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71</v>
      </c>
      <c r="AU94" s="18" t="s">
        <v>114</v>
      </c>
      <c r="BK94" s="197">
        <f>BK95</f>
        <v>0</v>
      </c>
    </row>
    <row r="95" s="12" customFormat="1" ht="25.92" customHeight="1">
      <c r="A95" s="12"/>
      <c r="B95" s="198"/>
      <c r="C95" s="199"/>
      <c r="D95" s="200" t="s">
        <v>71</v>
      </c>
      <c r="E95" s="201" t="s">
        <v>132</v>
      </c>
      <c r="F95" s="201" t="s">
        <v>133</v>
      </c>
      <c r="G95" s="199"/>
      <c r="H95" s="199"/>
      <c r="I95" s="202"/>
      <c r="J95" s="203">
        <f>BK95</f>
        <v>0</v>
      </c>
      <c r="K95" s="199"/>
      <c r="L95" s="204"/>
      <c r="M95" s="205"/>
      <c r="N95" s="206"/>
      <c r="O95" s="206"/>
      <c r="P95" s="207">
        <f>P96</f>
        <v>0</v>
      </c>
      <c r="Q95" s="206"/>
      <c r="R95" s="207">
        <f>R96</f>
        <v>232.62137999999999</v>
      </c>
      <c r="S95" s="206"/>
      <c r="T95" s="207">
        <f>T96</f>
        <v>0</v>
      </c>
      <c r="U95" s="208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79</v>
      </c>
      <c r="AT95" s="210" t="s">
        <v>71</v>
      </c>
      <c r="AU95" s="210" t="s">
        <v>72</v>
      </c>
      <c r="AY95" s="209" t="s">
        <v>134</v>
      </c>
      <c r="BK95" s="211">
        <f>BK96</f>
        <v>0</v>
      </c>
    </row>
    <row r="96" s="12" customFormat="1" ht="22.8" customHeight="1">
      <c r="A96" s="12"/>
      <c r="B96" s="198"/>
      <c r="C96" s="199"/>
      <c r="D96" s="200" t="s">
        <v>71</v>
      </c>
      <c r="E96" s="212" t="s">
        <v>79</v>
      </c>
      <c r="F96" s="212" t="s">
        <v>135</v>
      </c>
      <c r="G96" s="199"/>
      <c r="H96" s="199"/>
      <c r="I96" s="202"/>
      <c r="J96" s="213">
        <f>BK96</f>
        <v>0</v>
      </c>
      <c r="K96" s="199"/>
      <c r="L96" s="204"/>
      <c r="M96" s="205"/>
      <c r="N96" s="206"/>
      <c r="O96" s="206"/>
      <c r="P96" s="207">
        <f>P97+SUM(P98:P158)</f>
        <v>0</v>
      </c>
      <c r="Q96" s="206"/>
      <c r="R96" s="207">
        <f>R97+SUM(R98:R158)</f>
        <v>232.62137999999999</v>
      </c>
      <c r="S96" s="206"/>
      <c r="T96" s="207">
        <f>T97+SUM(T98:T158)</f>
        <v>0</v>
      </c>
      <c r="U96" s="208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79</v>
      </c>
      <c r="AT96" s="210" t="s">
        <v>71</v>
      </c>
      <c r="AU96" s="210" t="s">
        <v>79</v>
      </c>
      <c r="AY96" s="209" t="s">
        <v>134</v>
      </c>
      <c r="BK96" s="211">
        <f>BK97+SUM(BK98:BK158)</f>
        <v>0</v>
      </c>
    </row>
    <row r="97" s="2" customFormat="1" ht="33" customHeight="1">
      <c r="A97" s="39"/>
      <c r="B97" s="40"/>
      <c r="C97" s="214" t="s">
        <v>79</v>
      </c>
      <c r="D97" s="214" t="s">
        <v>136</v>
      </c>
      <c r="E97" s="215" t="s">
        <v>509</v>
      </c>
      <c r="F97" s="216" t="s">
        <v>510</v>
      </c>
      <c r="G97" s="217" t="s">
        <v>169</v>
      </c>
      <c r="H97" s="218">
        <v>88</v>
      </c>
      <c r="I97" s="219"/>
      <c r="J97" s="220">
        <f>ROUND(I97*H97,2)</f>
        <v>0</v>
      </c>
      <c r="K97" s="216" t="s">
        <v>149</v>
      </c>
      <c r="L97" s="45"/>
      <c r="M97" s="221" t="s">
        <v>19</v>
      </c>
      <c r="N97" s="222" t="s">
        <v>45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3">
        <f>S97*H97</f>
        <v>0</v>
      </c>
      <c r="U97" s="224" t="s">
        <v>19</v>
      </c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5" t="s">
        <v>140</v>
      </c>
      <c r="AT97" s="225" t="s">
        <v>136</v>
      </c>
      <c r="AU97" s="225" t="s">
        <v>81</v>
      </c>
      <c r="AY97" s="18" t="s">
        <v>134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8" t="s">
        <v>140</v>
      </c>
      <c r="BK97" s="226">
        <f>ROUND(I97*H97,2)</f>
        <v>0</v>
      </c>
      <c r="BL97" s="18" t="s">
        <v>140</v>
      </c>
      <c r="BM97" s="225" t="s">
        <v>511</v>
      </c>
    </row>
    <row r="98" s="2" customFormat="1">
      <c r="A98" s="39"/>
      <c r="B98" s="40"/>
      <c r="C98" s="41"/>
      <c r="D98" s="227" t="s">
        <v>142</v>
      </c>
      <c r="E98" s="41"/>
      <c r="F98" s="228" t="s">
        <v>512</v>
      </c>
      <c r="G98" s="41"/>
      <c r="H98" s="41"/>
      <c r="I98" s="229"/>
      <c r="J98" s="41"/>
      <c r="K98" s="41"/>
      <c r="L98" s="45"/>
      <c r="M98" s="230"/>
      <c r="N98" s="231"/>
      <c r="O98" s="86"/>
      <c r="P98" s="86"/>
      <c r="Q98" s="86"/>
      <c r="R98" s="86"/>
      <c r="S98" s="86"/>
      <c r="T98" s="86"/>
      <c r="U98" s="87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142</v>
      </c>
      <c r="AU98" s="18" t="s">
        <v>81</v>
      </c>
    </row>
    <row r="99" s="2" customFormat="1">
      <c r="A99" s="39"/>
      <c r="B99" s="40"/>
      <c r="C99" s="41"/>
      <c r="D99" s="253" t="s">
        <v>152</v>
      </c>
      <c r="E99" s="41"/>
      <c r="F99" s="254" t="s">
        <v>513</v>
      </c>
      <c r="G99" s="41"/>
      <c r="H99" s="41"/>
      <c r="I99" s="229"/>
      <c r="J99" s="41"/>
      <c r="K99" s="41"/>
      <c r="L99" s="45"/>
      <c r="M99" s="230"/>
      <c r="N99" s="231"/>
      <c r="O99" s="86"/>
      <c r="P99" s="86"/>
      <c r="Q99" s="86"/>
      <c r="R99" s="86"/>
      <c r="S99" s="86"/>
      <c r="T99" s="86"/>
      <c r="U99" s="87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152</v>
      </c>
      <c r="AU99" s="18" t="s">
        <v>81</v>
      </c>
    </row>
    <row r="100" s="13" customFormat="1">
      <c r="A100" s="13"/>
      <c r="B100" s="232"/>
      <c r="C100" s="233"/>
      <c r="D100" s="227" t="s">
        <v>144</v>
      </c>
      <c r="E100" s="234" t="s">
        <v>19</v>
      </c>
      <c r="F100" s="235" t="s">
        <v>514</v>
      </c>
      <c r="G100" s="233"/>
      <c r="H100" s="234" t="s">
        <v>19</v>
      </c>
      <c r="I100" s="236"/>
      <c r="J100" s="233"/>
      <c r="K100" s="233"/>
      <c r="L100" s="237"/>
      <c r="M100" s="238"/>
      <c r="N100" s="239"/>
      <c r="O100" s="239"/>
      <c r="P100" s="239"/>
      <c r="Q100" s="239"/>
      <c r="R100" s="239"/>
      <c r="S100" s="239"/>
      <c r="T100" s="239"/>
      <c r="U100" s="240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144</v>
      </c>
      <c r="AU100" s="241" t="s">
        <v>81</v>
      </c>
      <c r="AV100" s="13" t="s">
        <v>79</v>
      </c>
      <c r="AW100" s="13" t="s">
        <v>34</v>
      </c>
      <c r="AX100" s="13" t="s">
        <v>72</v>
      </c>
      <c r="AY100" s="241" t="s">
        <v>134</v>
      </c>
    </row>
    <row r="101" s="13" customFormat="1">
      <c r="A101" s="13"/>
      <c r="B101" s="232"/>
      <c r="C101" s="233"/>
      <c r="D101" s="227" t="s">
        <v>144</v>
      </c>
      <c r="E101" s="234" t="s">
        <v>19</v>
      </c>
      <c r="F101" s="235" t="s">
        <v>515</v>
      </c>
      <c r="G101" s="233"/>
      <c r="H101" s="234" t="s">
        <v>19</v>
      </c>
      <c r="I101" s="236"/>
      <c r="J101" s="233"/>
      <c r="K101" s="233"/>
      <c r="L101" s="237"/>
      <c r="M101" s="238"/>
      <c r="N101" s="239"/>
      <c r="O101" s="239"/>
      <c r="P101" s="239"/>
      <c r="Q101" s="239"/>
      <c r="R101" s="239"/>
      <c r="S101" s="239"/>
      <c r="T101" s="239"/>
      <c r="U101" s="240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144</v>
      </c>
      <c r="AU101" s="241" t="s">
        <v>81</v>
      </c>
      <c r="AV101" s="13" t="s">
        <v>79</v>
      </c>
      <c r="AW101" s="13" t="s">
        <v>34</v>
      </c>
      <c r="AX101" s="13" t="s">
        <v>72</v>
      </c>
      <c r="AY101" s="241" t="s">
        <v>134</v>
      </c>
    </row>
    <row r="102" s="14" customFormat="1">
      <c r="A102" s="14"/>
      <c r="B102" s="242"/>
      <c r="C102" s="243"/>
      <c r="D102" s="227" t="s">
        <v>144</v>
      </c>
      <c r="E102" s="244" t="s">
        <v>19</v>
      </c>
      <c r="F102" s="245" t="s">
        <v>516</v>
      </c>
      <c r="G102" s="243"/>
      <c r="H102" s="246">
        <v>88</v>
      </c>
      <c r="I102" s="247"/>
      <c r="J102" s="243"/>
      <c r="K102" s="243"/>
      <c r="L102" s="248"/>
      <c r="M102" s="249"/>
      <c r="N102" s="250"/>
      <c r="O102" s="250"/>
      <c r="P102" s="250"/>
      <c r="Q102" s="250"/>
      <c r="R102" s="250"/>
      <c r="S102" s="250"/>
      <c r="T102" s="250"/>
      <c r="U102" s="251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144</v>
      </c>
      <c r="AU102" s="252" t="s">
        <v>81</v>
      </c>
      <c r="AV102" s="14" t="s">
        <v>81</v>
      </c>
      <c r="AW102" s="14" t="s">
        <v>34</v>
      </c>
      <c r="AX102" s="14" t="s">
        <v>72</v>
      </c>
      <c r="AY102" s="252" t="s">
        <v>134</v>
      </c>
    </row>
    <row r="103" s="15" customFormat="1">
      <c r="A103" s="15"/>
      <c r="B103" s="255"/>
      <c r="C103" s="256"/>
      <c r="D103" s="227" t="s">
        <v>144</v>
      </c>
      <c r="E103" s="257" t="s">
        <v>19</v>
      </c>
      <c r="F103" s="258" t="s">
        <v>158</v>
      </c>
      <c r="G103" s="256"/>
      <c r="H103" s="259">
        <v>88</v>
      </c>
      <c r="I103" s="260"/>
      <c r="J103" s="256"/>
      <c r="K103" s="256"/>
      <c r="L103" s="261"/>
      <c r="M103" s="262"/>
      <c r="N103" s="263"/>
      <c r="O103" s="263"/>
      <c r="P103" s="263"/>
      <c r="Q103" s="263"/>
      <c r="R103" s="263"/>
      <c r="S103" s="263"/>
      <c r="T103" s="263"/>
      <c r="U103" s="264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5" t="s">
        <v>144</v>
      </c>
      <c r="AU103" s="265" t="s">
        <v>81</v>
      </c>
      <c r="AV103" s="15" t="s">
        <v>140</v>
      </c>
      <c r="AW103" s="15" t="s">
        <v>34</v>
      </c>
      <c r="AX103" s="15" t="s">
        <v>79</v>
      </c>
      <c r="AY103" s="265" t="s">
        <v>134</v>
      </c>
    </row>
    <row r="104" s="2" customFormat="1" ht="24.15" customHeight="1">
      <c r="A104" s="39"/>
      <c r="B104" s="40"/>
      <c r="C104" s="214" t="s">
        <v>81</v>
      </c>
      <c r="D104" s="214" t="s">
        <v>136</v>
      </c>
      <c r="E104" s="215" t="s">
        <v>517</v>
      </c>
      <c r="F104" s="216" t="s">
        <v>518</v>
      </c>
      <c r="G104" s="217" t="s">
        <v>169</v>
      </c>
      <c r="H104" s="218">
        <v>88</v>
      </c>
      <c r="I104" s="219"/>
      <c r="J104" s="220">
        <f>ROUND(I104*H104,2)</f>
        <v>0</v>
      </c>
      <c r="K104" s="216" t="s">
        <v>149</v>
      </c>
      <c r="L104" s="45"/>
      <c r="M104" s="221" t="s">
        <v>19</v>
      </c>
      <c r="N104" s="222" t="s">
        <v>45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3">
        <f>S104*H104</f>
        <v>0</v>
      </c>
      <c r="U104" s="224" t="s">
        <v>19</v>
      </c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5" t="s">
        <v>140</v>
      </c>
      <c r="AT104" s="225" t="s">
        <v>136</v>
      </c>
      <c r="AU104" s="225" t="s">
        <v>81</v>
      </c>
      <c r="AY104" s="18" t="s">
        <v>134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8" t="s">
        <v>140</v>
      </c>
      <c r="BK104" s="226">
        <f>ROUND(I104*H104,2)</f>
        <v>0</v>
      </c>
      <c r="BL104" s="18" t="s">
        <v>140</v>
      </c>
      <c r="BM104" s="225" t="s">
        <v>519</v>
      </c>
    </row>
    <row r="105" s="2" customFormat="1">
      <c r="A105" s="39"/>
      <c r="B105" s="40"/>
      <c r="C105" s="41"/>
      <c r="D105" s="227" t="s">
        <v>142</v>
      </c>
      <c r="E105" s="41"/>
      <c r="F105" s="228" t="s">
        <v>520</v>
      </c>
      <c r="G105" s="41"/>
      <c r="H105" s="41"/>
      <c r="I105" s="229"/>
      <c r="J105" s="41"/>
      <c r="K105" s="41"/>
      <c r="L105" s="45"/>
      <c r="M105" s="230"/>
      <c r="N105" s="231"/>
      <c r="O105" s="86"/>
      <c r="P105" s="86"/>
      <c r="Q105" s="86"/>
      <c r="R105" s="86"/>
      <c r="S105" s="86"/>
      <c r="T105" s="86"/>
      <c r="U105" s="87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142</v>
      </c>
      <c r="AU105" s="18" t="s">
        <v>81</v>
      </c>
    </row>
    <row r="106" s="2" customFormat="1">
      <c r="A106" s="39"/>
      <c r="B106" s="40"/>
      <c r="C106" s="41"/>
      <c r="D106" s="253" t="s">
        <v>152</v>
      </c>
      <c r="E106" s="41"/>
      <c r="F106" s="254" t="s">
        <v>521</v>
      </c>
      <c r="G106" s="41"/>
      <c r="H106" s="41"/>
      <c r="I106" s="229"/>
      <c r="J106" s="41"/>
      <c r="K106" s="41"/>
      <c r="L106" s="45"/>
      <c r="M106" s="230"/>
      <c r="N106" s="231"/>
      <c r="O106" s="86"/>
      <c r="P106" s="86"/>
      <c r="Q106" s="86"/>
      <c r="R106" s="86"/>
      <c r="S106" s="86"/>
      <c r="T106" s="86"/>
      <c r="U106" s="87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152</v>
      </c>
      <c r="AU106" s="18" t="s">
        <v>81</v>
      </c>
    </row>
    <row r="107" s="13" customFormat="1">
      <c r="A107" s="13"/>
      <c r="B107" s="232"/>
      <c r="C107" s="233"/>
      <c r="D107" s="227" t="s">
        <v>144</v>
      </c>
      <c r="E107" s="234" t="s">
        <v>19</v>
      </c>
      <c r="F107" s="235" t="s">
        <v>514</v>
      </c>
      <c r="G107" s="233"/>
      <c r="H107" s="234" t="s">
        <v>19</v>
      </c>
      <c r="I107" s="236"/>
      <c r="J107" s="233"/>
      <c r="K107" s="233"/>
      <c r="L107" s="237"/>
      <c r="M107" s="238"/>
      <c r="N107" s="239"/>
      <c r="O107" s="239"/>
      <c r="P107" s="239"/>
      <c r="Q107" s="239"/>
      <c r="R107" s="239"/>
      <c r="S107" s="239"/>
      <c r="T107" s="239"/>
      <c r="U107" s="240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144</v>
      </c>
      <c r="AU107" s="241" t="s">
        <v>81</v>
      </c>
      <c r="AV107" s="13" t="s">
        <v>79</v>
      </c>
      <c r="AW107" s="13" t="s">
        <v>34</v>
      </c>
      <c r="AX107" s="13" t="s">
        <v>72</v>
      </c>
      <c r="AY107" s="241" t="s">
        <v>134</v>
      </c>
    </row>
    <row r="108" s="13" customFormat="1">
      <c r="A108" s="13"/>
      <c r="B108" s="232"/>
      <c r="C108" s="233"/>
      <c r="D108" s="227" t="s">
        <v>144</v>
      </c>
      <c r="E108" s="234" t="s">
        <v>19</v>
      </c>
      <c r="F108" s="235" t="s">
        <v>522</v>
      </c>
      <c r="G108" s="233"/>
      <c r="H108" s="234" t="s">
        <v>19</v>
      </c>
      <c r="I108" s="236"/>
      <c r="J108" s="233"/>
      <c r="K108" s="233"/>
      <c r="L108" s="237"/>
      <c r="M108" s="238"/>
      <c r="N108" s="239"/>
      <c r="O108" s="239"/>
      <c r="P108" s="239"/>
      <c r="Q108" s="239"/>
      <c r="R108" s="239"/>
      <c r="S108" s="239"/>
      <c r="T108" s="239"/>
      <c r="U108" s="240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1" t="s">
        <v>144</v>
      </c>
      <c r="AU108" s="241" t="s">
        <v>81</v>
      </c>
      <c r="AV108" s="13" t="s">
        <v>79</v>
      </c>
      <c r="AW108" s="13" t="s">
        <v>34</v>
      </c>
      <c r="AX108" s="13" t="s">
        <v>72</v>
      </c>
      <c r="AY108" s="241" t="s">
        <v>134</v>
      </c>
    </row>
    <row r="109" s="14" customFormat="1">
      <c r="A109" s="14"/>
      <c r="B109" s="242"/>
      <c r="C109" s="243"/>
      <c r="D109" s="227" t="s">
        <v>144</v>
      </c>
      <c r="E109" s="244" t="s">
        <v>19</v>
      </c>
      <c r="F109" s="245" t="s">
        <v>516</v>
      </c>
      <c r="G109" s="243"/>
      <c r="H109" s="246">
        <v>88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0"/>
      <c r="U109" s="251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2" t="s">
        <v>144</v>
      </c>
      <c r="AU109" s="252" t="s">
        <v>81</v>
      </c>
      <c r="AV109" s="14" t="s">
        <v>81</v>
      </c>
      <c r="AW109" s="14" t="s">
        <v>34</v>
      </c>
      <c r="AX109" s="14" t="s">
        <v>72</v>
      </c>
      <c r="AY109" s="252" t="s">
        <v>134</v>
      </c>
    </row>
    <row r="110" s="15" customFormat="1">
      <c r="A110" s="15"/>
      <c r="B110" s="255"/>
      <c r="C110" s="256"/>
      <c r="D110" s="227" t="s">
        <v>144</v>
      </c>
      <c r="E110" s="257" t="s">
        <v>19</v>
      </c>
      <c r="F110" s="258" t="s">
        <v>158</v>
      </c>
      <c r="G110" s="256"/>
      <c r="H110" s="259">
        <v>88</v>
      </c>
      <c r="I110" s="260"/>
      <c r="J110" s="256"/>
      <c r="K110" s="256"/>
      <c r="L110" s="261"/>
      <c r="M110" s="262"/>
      <c r="N110" s="263"/>
      <c r="O110" s="263"/>
      <c r="P110" s="263"/>
      <c r="Q110" s="263"/>
      <c r="R110" s="263"/>
      <c r="S110" s="263"/>
      <c r="T110" s="263"/>
      <c r="U110" s="264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5" t="s">
        <v>144</v>
      </c>
      <c r="AU110" s="265" t="s">
        <v>81</v>
      </c>
      <c r="AV110" s="15" t="s">
        <v>140</v>
      </c>
      <c r="AW110" s="15" t="s">
        <v>34</v>
      </c>
      <c r="AX110" s="15" t="s">
        <v>79</v>
      </c>
      <c r="AY110" s="265" t="s">
        <v>134</v>
      </c>
    </row>
    <row r="111" s="2" customFormat="1" ht="24.15" customHeight="1">
      <c r="A111" s="39"/>
      <c r="B111" s="40"/>
      <c r="C111" s="214" t="s">
        <v>97</v>
      </c>
      <c r="D111" s="214" t="s">
        <v>136</v>
      </c>
      <c r="E111" s="215" t="s">
        <v>523</v>
      </c>
      <c r="F111" s="216" t="s">
        <v>524</v>
      </c>
      <c r="G111" s="217" t="s">
        <v>169</v>
      </c>
      <c r="H111" s="218">
        <v>88</v>
      </c>
      <c r="I111" s="219"/>
      <c r="J111" s="220">
        <f>ROUND(I111*H111,2)</f>
        <v>0</v>
      </c>
      <c r="K111" s="216" t="s">
        <v>149</v>
      </c>
      <c r="L111" s="45"/>
      <c r="M111" s="221" t="s">
        <v>19</v>
      </c>
      <c r="N111" s="222" t="s">
        <v>45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3">
        <f>S111*H111</f>
        <v>0</v>
      </c>
      <c r="U111" s="224" t="s">
        <v>19</v>
      </c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140</v>
      </c>
      <c r="AT111" s="225" t="s">
        <v>136</v>
      </c>
      <c r="AU111" s="225" t="s">
        <v>81</v>
      </c>
      <c r="AY111" s="18" t="s">
        <v>134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140</v>
      </c>
      <c r="BK111" s="226">
        <f>ROUND(I111*H111,2)</f>
        <v>0</v>
      </c>
      <c r="BL111" s="18" t="s">
        <v>140</v>
      </c>
      <c r="BM111" s="225" t="s">
        <v>525</v>
      </c>
    </row>
    <row r="112" s="2" customFormat="1">
      <c r="A112" s="39"/>
      <c r="B112" s="40"/>
      <c r="C112" s="41"/>
      <c r="D112" s="227" t="s">
        <v>142</v>
      </c>
      <c r="E112" s="41"/>
      <c r="F112" s="228" t="s">
        <v>526</v>
      </c>
      <c r="G112" s="41"/>
      <c r="H112" s="41"/>
      <c r="I112" s="229"/>
      <c r="J112" s="41"/>
      <c r="K112" s="41"/>
      <c r="L112" s="45"/>
      <c r="M112" s="230"/>
      <c r="N112" s="231"/>
      <c r="O112" s="86"/>
      <c r="P112" s="86"/>
      <c r="Q112" s="86"/>
      <c r="R112" s="86"/>
      <c r="S112" s="86"/>
      <c r="T112" s="86"/>
      <c r="U112" s="87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142</v>
      </c>
      <c r="AU112" s="18" t="s">
        <v>81</v>
      </c>
    </row>
    <row r="113" s="2" customFormat="1">
      <c r="A113" s="39"/>
      <c r="B113" s="40"/>
      <c r="C113" s="41"/>
      <c r="D113" s="253" t="s">
        <v>152</v>
      </c>
      <c r="E113" s="41"/>
      <c r="F113" s="254" t="s">
        <v>527</v>
      </c>
      <c r="G113" s="41"/>
      <c r="H113" s="41"/>
      <c r="I113" s="229"/>
      <c r="J113" s="41"/>
      <c r="K113" s="41"/>
      <c r="L113" s="45"/>
      <c r="M113" s="230"/>
      <c r="N113" s="231"/>
      <c r="O113" s="86"/>
      <c r="P113" s="86"/>
      <c r="Q113" s="86"/>
      <c r="R113" s="86"/>
      <c r="S113" s="86"/>
      <c r="T113" s="86"/>
      <c r="U113" s="87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152</v>
      </c>
      <c r="AU113" s="18" t="s">
        <v>81</v>
      </c>
    </row>
    <row r="114" s="13" customFormat="1">
      <c r="A114" s="13"/>
      <c r="B114" s="232"/>
      <c r="C114" s="233"/>
      <c r="D114" s="227" t="s">
        <v>144</v>
      </c>
      <c r="E114" s="234" t="s">
        <v>19</v>
      </c>
      <c r="F114" s="235" t="s">
        <v>514</v>
      </c>
      <c r="G114" s="233"/>
      <c r="H114" s="234" t="s">
        <v>19</v>
      </c>
      <c r="I114" s="236"/>
      <c r="J114" s="233"/>
      <c r="K114" s="233"/>
      <c r="L114" s="237"/>
      <c r="M114" s="238"/>
      <c r="N114" s="239"/>
      <c r="O114" s="239"/>
      <c r="P114" s="239"/>
      <c r="Q114" s="239"/>
      <c r="R114" s="239"/>
      <c r="S114" s="239"/>
      <c r="T114" s="239"/>
      <c r="U114" s="240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144</v>
      </c>
      <c r="AU114" s="241" t="s">
        <v>81</v>
      </c>
      <c r="AV114" s="13" t="s">
        <v>79</v>
      </c>
      <c r="AW114" s="13" t="s">
        <v>34</v>
      </c>
      <c r="AX114" s="13" t="s">
        <v>72</v>
      </c>
      <c r="AY114" s="241" t="s">
        <v>134</v>
      </c>
    </row>
    <row r="115" s="13" customFormat="1">
      <c r="A115" s="13"/>
      <c r="B115" s="232"/>
      <c r="C115" s="233"/>
      <c r="D115" s="227" t="s">
        <v>144</v>
      </c>
      <c r="E115" s="234" t="s">
        <v>19</v>
      </c>
      <c r="F115" s="235" t="s">
        <v>528</v>
      </c>
      <c r="G115" s="233"/>
      <c r="H115" s="234" t="s">
        <v>19</v>
      </c>
      <c r="I115" s="236"/>
      <c r="J115" s="233"/>
      <c r="K115" s="233"/>
      <c r="L115" s="237"/>
      <c r="M115" s="238"/>
      <c r="N115" s="239"/>
      <c r="O115" s="239"/>
      <c r="P115" s="239"/>
      <c r="Q115" s="239"/>
      <c r="R115" s="239"/>
      <c r="S115" s="239"/>
      <c r="T115" s="239"/>
      <c r="U115" s="240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1" t="s">
        <v>144</v>
      </c>
      <c r="AU115" s="241" t="s">
        <v>81</v>
      </c>
      <c r="AV115" s="13" t="s">
        <v>79</v>
      </c>
      <c r="AW115" s="13" t="s">
        <v>34</v>
      </c>
      <c r="AX115" s="13" t="s">
        <v>72</v>
      </c>
      <c r="AY115" s="241" t="s">
        <v>134</v>
      </c>
    </row>
    <row r="116" s="14" customFormat="1">
      <c r="A116" s="14"/>
      <c r="B116" s="242"/>
      <c r="C116" s="243"/>
      <c r="D116" s="227" t="s">
        <v>144</v>
      </c>
      <c r="E116" s="244" t="s">
        <v>19</v>
      </c>
      <c r="F116" s="245" t="s">
        <v>516</v>
      </c>
      <c r="G116" s="243"/>
      <c r="H116" s="246">
        <v>88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0"/>
      <c r="U116" s="251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2" t="s">
        <v>144</v>
      </c>
      <c r="AU116" s="252" t="s">
        <v>81</v>
      </c>
      <c r="AV116" s="14" t="s">
        <v>81</v>
      </c>
      <c r="AW116" s="14" t="s">
        <v>34</v>
      </c>
      <c r="AX116" s="14" t="s">
        <v>72</v>
      </c>
      <c r="AY116" s="252" t="s">
        <v>134</v>
      </c>
    </row>
    <row r="117" s="15" customFormat="1">
      <c r="A117" s="15"/>
      <c r="B117" s="255"/>
      <c r="C117" s="256"/>
      <c r="D117" s="227" t="s">
        <v>144</v>
      </c>
      <c r="E117" s="257" t="s">
        <v>19</v>
      </c>
      <c r="F117" s="258" t="s">
        <v>158</v>
      </c>
      <c r="G117" s="256"/>
      <c r="H117" s="259">
        <v>88</v>
      </c>
      <c r="I117" s="260"/>
      <c r="J117" s="256"/>
      <c r="K117" s="256"/>
      <c r="L117" s="261"/>
      <c r="M117" s="262"/>
      <c r="N117" s="263"/>
      <c r="O117" s="263"/>
      <c r="P117" s="263"/>
      <c r="Q117" s="263"/>
      <c r="R117" s="263"/>
      <c r="S117" s="263"/>
      <c r="T117" s="263"/>
      <c r="U117" s="264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5" t="s">
        <v>144</v>
      </c>
      <c r="AU117" s="265" t="s">
        <v>81</v>
      </c>
      <c r="AV117" s="15" t="s">
        <v>140</v>
      </c>
      <c r="AW117" s="15" t="s">
        <v>34</v>
      </c>
      <c r="AX117" s="15" t="s">
        <v>79</v>
      </c>
      <c r="AY117" s="265" t="s">
        <v>134</v>
      </c>
    </row>
    <row r="118" s="2" customFormat="1" ht="24.15" customHeight="1">
      <c r="A118" s="39"/>
      <c r="B118" s="40"/>
      <c r="C118" s="214" t="s">
        <v>140</v>
      </c>
      <c r="D118" s="214" t="s">
        <v>136</v>
      </c>
      <c r="E118" s="215" t="s">
        <v>529</v>
      </c>
      <c r="F118" s="216" t="s">
        <v>530</v>
      </c>
      <c r="G118" s="217" t="s">
        <v>148</v>
      </c>
      <c r="H118" s="218">
        <v>332.5</v>
      </c>
      <c r="I118" s="219"/>
      <c r="J118" s="220">
        <f>ROUND(I118*H118,2)</f>
        <v>0</v>
      </c>
      <c r="K118" s="216" t="s">
        <v>149</v>
      </c>
      <c r="L118" s="45"/>
      <c r="M118" s="221" t="s">
        <v>19</v>
      </c>
      <c r="N118" s="222" t="s">
        <v>45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3">
        <f>S118*H118</f>
        <v>0</v>
      </c>
      <c r="U118" s="224" t="s">
        <v>19</v>
      </c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5" t="s">
        <v>140</v>
      </c>
      <c r="AT118" s="225" t="s">
        <v>136</v>
      </c>
      <c r="AU118" s="225" t="s">
        <v>81</v>
      </c>
      <c r="AY118" s="18" t="s">
        <v>134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140</v>
      </c>
      <c r="BK118" s="226">
        <f>ROUND(I118*H118,2)</f>
        <v>0</v>
      </c>
      <c r="BL118" s="18" t="s">
        <v>140</v>
      </c>
      <c r="BM118" s="225" t="s">
        <v>531</v>
      </c>
    </row>
    <row r="119" s="2" customFormat="1">
      <c r="A119" s="39"/>
      <c r="B119" s="40"/>
      <c r="C119" s="41"/>
      <c r="D119" s="227" t="s">
        <v>142</v>
      </c>
      <c r="E119" s="41"/>
      <c r="F119" s="228" t="s">
        <v>532</v>
      </c>
      <c r="G119" s="41"/>
      <c r="H119" s="41"/>
      <c r="I119" s="229"/>
      <c r="J119" s="41"/>
      <c r="K119" s="41"/>
      <c r="L119" s="45"/>
      <c r="M119" s="230"/>
      <c r="N119" s="231"/>
      <c r="O119" s="86"/>
      <c r="P119" s="86"/>
      <c r="Q119" s="86"/>
      <c r="R119" s="86"/>
      <c r="S119" s="86"/>
      <c r="T119" s="86"/>
      <c r="U119" s="87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142</v>
      </c>
      <c r="AU119" s="18" t="s">
        <v>81</v>
      </c>
    </row>
    <row r="120" s="2" customFormat="1">
      <c r="A120" s="39"/>
      <c r="B120" s="40"/>
      <c r="C120" s="41"/>
      <c r="D120" s="253" t="s">
        <v>152</v>
      </c>
      <c r="E120" s="41"/>
      <c r="F120" s="254" t="s">
        <v>533</v>
      </c>
      <c r="G120" s="41"/>
      <c r="H120" s="41"/>
      <c r="I120" s="229"/>
      <c r="J120" s="41"/>
      <c r="K120" s="41"/>
      <c r="L120" s="45"/>
      <c r="M120" s="230"/>
      <c r="N120" s="231"/>
      <c r="O120" s="86"/>
      <c r="P120" s="86"/>
      <c r="Q120" s="86"/>
      <c r="R120" s="86"/>
      <c r="S120" s="86"/>
      <c r="T120" s="86"/>
      <c r="U120" s="87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152</v>
      </c>
      <c r="AU120" s="18" t="s">
        <v>81</v>
      </c>
    </row>
    <row r="121" s="13" customFormat="1">
      <c r="A121" s="13"/>
      <c r="B121" s="232"/>
      <c r="C121" s="233"/>
      <c r="D121" s="227" t="s">
        <v>144</v>
      </c>
      <c r="E121" s="234" t="s">
        <v>19</v>
      </c>
      <c r="F121" s="235" t="s">
        <v>534</v>
      </c>
      <c r="G121" s="233"/>
      <c r="H121" s="234" t="s">
        <v>19</v>
      </c>
      <c r="I121" s="236"/>
      <c r="J121" s="233"/>
      <c r="K121" s="233"/>
      <c r="L121" s="237"/>
      <c r="M121" s="238"/>
      <c r="N121" s="239"/>
      <c r="O121" s="239"/>
      <c r="P121" s="239"/>
      <c r="Q121" s="239"/>
      <c r="R121" s="239"/>
      <c r="S121" s="239"/>
      <c r="T121" s="239"/>
      <c r="U121" s="240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1" t="s">
        <v>144</v>
      </c>
      <c r="AU121" s="241" t="s">
        <v>81</v>
      </c>
      <c r="AV121" s="13" t="s">
        <v>79</v>
      </c>
      <c r="AW121" s="13" t="s">
        <v>34</v>
      </c>
      <c r="AX121" s="13" t="s">
        <v>72</v>
      </c>
      <c r="AY121" s="241" t="s">
        <v>134</v>
      </c>
    </row>
    <row r="122" s="14" customFormat="1">
      <c r="A122" s="14"/>
      <c r="B122" s="242"/>
      <c r="C122" s="243"/>
      <c r="D122" s="227" t="s">
        <v>144</v>
      </c>
      <c r="E122" s="244" t="s">
        <v>19</v>
      </c>
      <c r="F122" s="245" t="s">
        <v>535</v>
      </c>
      <c r="G122" s="243"/>
      <c r="H122" s="246">
        <v>332.5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0"/>
      <c r="U122" s="251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144</v>
      </c>
      <c r="AU122" s="252" t="s">
        <v>81</v>
      </c>
      <c r="AV122" s="14" t="s">
        <v>81</v>
      </c>
      <c r="AW122" s="14" t="s">
        <v>34</v>
      </c>
      <c r="AX122" s="14" t="s">
        <v>72</v>
      </c>
      <c r="AY122" s="252" t="s">
        <v>134</v>
      </c>
    </row>
    <row r="123" s="15" customFormat="1">
      <c r="A123" s="15"/>
      <c r="B123" s="255"/>
      <c r="C123" s="256"/>
      <c r="D123" s="227" t="s">
        <v>144</v>
      </c>
      <c r="E123" s="257" t="s">
        <v>19</v>
      </c>
      <c r="F123" s="258" t="s">
        <v>158</v>
      </c>
      <c r="G123" s="256"/>
      <c r="H123" s="259">
        <v>332.5</v>
      </c>
      <c r="I123" s="260"/>
      <c r="J123" s="256"/>
      <c r="K123" s="256"/>
      <c r="L123" s="261"/>
      <c r="M123" s="262"/>
      <c r="N123" s="263"/>
      <c r="O123" s="263"/>
      <c r="P123" s="263"/>
      <c r="Q123" s="263"/>
      <c r="R123" s="263"/>
      <c r="S123" s="263"/>
      <c r="T123" s="263"/>
      <c r="U123" s="264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5" t="s">
        <v>144</v>
      </c>
      <c r="AU123" s="265" t="s">
        <v>81</v>
      </c>
      <c r="AV123" s="15" t="s">
        <v>140</v>
      </c>
      <c r="AW123" s="15" t="s">
        <v>34</v>
      </c>
      <c r="AX123" s="15" t="s">
        <v>79</v>
      </c>
      <c r="AY123" s="265" t="s">
        <v>134</v>
      </c>
    </row>
    <row r="124" s="2" customFormat="1" ht="16.5" customHeight="1">
      <c r="A124" s="39"/>
      <c r="B124" s="40"/>
      <c r="C124" s="270" t="s">
        <v>183</v>
      </c>
      <c r="D124" s="270" t="s">
        <v>306</v>
      </c>
      <c r="E124" s="271" t="s">
        <v>536</v>
      </c>
      <c r="F124" s="272" t="s">
        <v>537</v>
      </c>
      <c r="G124" s="273" t="s">
        <v>309</v>
      </c>
      <c r="H124" s="274">
        <v>6.6600000000000001</v>
      </c>
      <c r="I124" s="275"/>
      <c r="J124" s="276">
        <f>ROUND(I124*H124,2)</f>
        <v>0</v>
      </c>
      <c r="K124" s="272" t="s">
        <v>19</v>
      </c>
      <c r="L124" s="277"/>
      <c r="M124" s="278" t="s">
        <v>19</v>
      </c>
      <c r="N124" s="279" t="s">
        <v>45</v>
      </c>
      <c r="O124" s="86"/>
      <c r="P124" s="223">
        <f>O124*H124</f>
        <v>0</v>
      </c>
      <c r="Q124" s="223">
        <v>0.001</v>
      </c>
      <c r="R124" s="223">
        <f>Q124*H124</f>
        <v>0.0066600000000000001</v>
      </c>
      <c r="S124" s="223">
        <v>0</v>
      </c>
      <c r="T124" s="223">
        <f>S124*H124</f>
        <v>0</v>
      </c>
      <c r="U124" s="224" t="s">
        <v>19</v>
      </c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5" t="s">
        <v>268</v>
      </c>
      <c r="AT124" s="225" t="s">
        <v>306</v>
      </c>
      <c r="AU124" s="225" t="s">
        <v>81</v>
      </c>
      <c r="AY124" s="18" t="s">
        <v>134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8" t="s">
        <v>140</v>
      </c>
      <c r="BK124" s="226">
        <f>ROUND(I124*H124,2)</f>
        <v>0</v>
      </c>
      <c r="BL124" s="18" t="s">
        <v>140</v>
      </c>
      <c r="BM124" s="225" t="s">
        <v>538</v>
      </c>
    </row>
    <row r="125" s="2" customFormat="1">
      <c r="A125" s="39"/>
      <c r="B125" s="40"/>
      <c r="C125" s="41"/>
      <c r="D125" s="227" t="s">
        <v>142</v>
      </c>
      <c r="E125" s="41"/>
      <c r="F125" s="228" t="s">
        <v>537</v>
      </c>
      <c r="G125" s="41"/>
      <c r="H125" s="41"/>
      <c r="I125" s="229"/>
      <c r="J125" s="41"/>
      <c r="K125" s="41"/>
      <c r="L125" s="45"/>
      <c r="M125" s="230"/>
      <c r="N125" s="231"/>
      <c r="O125" s="86"/>
      <c r="P125" s="86"/>
      <c r="Q125" s="86"/>
      <c r="R125" s="86"/>
      <c r="S125" s="86"/>
      <c r="T125" s="86"/>
      <c r="U125" s="87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142</v>
      </c>
      <c r="AU125" s="18" t="s">
        <v>81</v>
      </c>
    </row>
    <row r="126" s="13" customFormat="1">
      <c r="A126" s="13"/>
      <c r="B126" s="232"/>
      <c r="C126" s="233"/>
      <c r="D126" s="227" t="s">
        <v>144</v>
      </c>
      <c r="E126" s="234" t="s">
        <v>19</v>
      </c>
      <c r="F126" s="235" t="s">
        <v>539</v>
      </c>
      <c r="G126" s="233"/>
      <c r="H126" s="234" t="s">
        <v>19</v>
      </c>
      <c r="I126" s="236"/>
      <c r="J126" s="233"/>
      <c r="K126" s="233"/>
      <c r="L126" s="237"/>
      <c r="M126" s="238"/>
      <c r="N126" s="239"/>
      <c r="O126" s="239"/>
      <c r="P126" s="239"/>
      <c r="Q126" s="239"/>
      <c r="R126" s="239"/>
      <c r="S126" s="239"/>
      <c r="T126" s="239"/>
      <c r="U126" s="240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144</v>
      </c>
      <c r="AU126" s="241" t="s">
        <v>81</v>
      </c>
      <c r="AV126" s="13" t="s">
        <v>79</v>
      </c>
      <c r="AW126" s="13" t="s">
        <v>34</v>
      </c>
      <c r="AX126" s="13" t="s">
        <v>72</v>
      </c>
      <c r="AY126" s="241" t="s">
        <v>134</v>
      </c>
    </row>
    <row r="127" s="13" customFormat="1">
      <c r="A127" s="13"/>
      <c r="B127" s="232"/>
      <c r="C127" s="233"/>
      <c r="D127" s="227" t="s">
        <v>144</v>
      </c>
      <c r="E127" s="234" t="s">
        <v>19</v>
      </c>
      <c r="F127" s="235" t="s">
        <v>540</v>
      </c>
      <c r="G127" s="233"/>
      <c r="H127" s="234" t="s">
        <v>19</v>
      </c>
      <c r="I127" s="236"/>
      <c r="J127" s="233"/>
      <c r="K127" s="233"/>
      <c r="L127" s="237"/>
      <c r="M127" s="238"/>
      <c r="N127" s="239"/>
      <c r="O127" s="239"/>
      <c r="P127" s="239"/>
      <c r="Q127" s="239"/>
      <c r="R127" s="239"/>
      <c r="S127" s="239"/>
      <c r="T127" s="239"/>
      <c r="U127" s="240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144</v>
      </c>
      <c r="AU127" s="241" t="s">
        <v>81</v>
      </c>
      <c r="AV127" s="13" t="s">
        <v>79</v>
      </c>
      <c r="AW127" s="13" t="s">
        <v>34</v>
      </c>
      <c r="AX127" s="13" t="s">
        <v>72</v>
      </c>
      <c r="AY127" s="241" t="s">
        <v>134</v>
      </c>
    </row>
    <row r="128" s="14" customFormat="1">
      <c r="A128" s="14"/>
      <c r="B128" s="242"/>
      <c r="C128" s="243"/>
      <c r="D128" s="227" t="s">
        <v>144</v>
      </c>
      <c r="E128" s="244" t="s">
        <v>19</v>
      </c>
      <c r="F128" s="245" t="s">
        <v>541</v>
      </c>
      <c r="G128" s="243"/>
      <c r="H128" s="246">
        <v>6.6600000000000001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0"/>
      <c r="U128" s="251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144</v>
      </c>
      <c r="AU128" s="252" t="s">
        <v>81</v>
      </c>
      <c r="AV128" s="14" t="s">
        <v>81</v>
      </c>
      <c r="AW128" s="14" t="s">
        <v>34</v>
      </c>
      <c r="AX128" s="14" t="s">
        <v>79</v>
      </c>
      <c r="AY128" s="252" t="s">
        <v>134</v>
      </c>
    </row>
    <row r="129" s="2" customFormat="1" ht="24.15" customHeight="1">
      <c r="A129" s="39"/>
      <c r="B129" s="40"/>
      <c r="C129" s="214" t="s">
        <v>191</v>
      </c>
      <c r="D129" s="214" t="s">
        <v>136</v>
      </c>
      <c r="E129" s="215" t="s">
        <v>542</v>
      </c>
      <c r="F129" s="216" t="s">
        <v>543</v>
      </c>
      <c r="G129" s="217" t="s">
        <v>148</v>
      </c>
      <c r="H129" s="218">
        <v>38</v>
      </c>
      <c r="I129" s="219"/>
      <c r="J129" s="220">
        <f>ROUND(I129*H129,2)</f>
        <v>0</v>
      </c>
      <c r="K129" s="216" t="s">
        <v>149</v>
      </c>
      <c r="L129" s="45"/>
      <c r="M129" s="221" t="s">
        <v>19</v>
      </c>
      <c r="N129" s="222" t="s">
        <v>45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3">
        <f>S129*H129</f>
        <v>0</v>
      </c>
      <c r="U129" s="224" t="s">
        <v>19</v>
      </c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5" t="s">
        <v>140</v>
      </c>
      <c r="AT129" s="225" t="s">
        <v>136</v>
      </c>
      <c r="AU129" s="225" t="s">
        <v>81</v>
      </c>
      <c r="AY129" s="18" t="s">
        <v>134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8" t="s">
        <v>140</v>
      </c>
      <c r="BK129" s="226">
        <f>ROUND(I129*H129,2)</f>
        <v>0</v>
      </c>
      <c r="BL129" s="18" t="s">
        <v>140</v>
      </c>
      <c r="BM129" s="225" t="s">
        <v>544</v>
      </c>
    </row>
    <row r="130" s="2" customFormat="1">
      <c r="A130" s="39"/>
      <c r="B130" s="40"/>
      <c r="C130" s="41"/>
      <c r="D130" s="227" t="s">
        <v>142</v>
      </c>
      <c r="E130" s="41"/>
      <c r="F130" s="228" t="s">
        <v>545</v>
      </c>
      <c r="G130" s="41"/>
      <c r="H130" s="41"/>
      <c r="I130" s="229"/>
      <c r="J130" s="41"/>
      <c r="K130" s="41"/>
      <c r="L130" s="45"/>
      <c r="M130" s="230"/>
      <c r="N130" s="231"/>
      <c r="O130" s="86"/>
      <c r="P130" s="86"/>
      <c r="Q130" s="86"/>
      <c r="R130" s="86"/>
      <c r="S130" s="86"/>
      <c r="T130" s="86"/>
      <c r="U130" s="87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142</v>
      </c>
      <c r="AU130" s="18" t="s">
        <v>81</v>
      </c>
    </row>
    <row r="131" s="2" customFormat="1">
      <c r="A131" s="39"/>
      <c r="B131" s="40"/>
      <c r="C131" s="41"/>
      <c r="D131" s="253" t="s">
        <v>152</v>
      </c>
      <c r="E131" s="41"/>
      <c r="F131" s="254" t="s">
        <v>546</v>
      </c>
      <c r="G131" s="41"/>
      <c r="H131" s="41"/>
      <c r="I131" s="229"/>
      <c r="J131" s="41"/>
      <c r="K131" s="41"/>
      <c r="L131" s="45"/>
      <c r="M131" s="230"/>
      <c r="N131" s="231"/>
      <c r="O131" s="86"/>
      <c r="P131" s="86"/>
      <c r="Q131" s="86"/>
      <c r="R131" s="86"/>
      <c r="S131" s="86"/>
      <c r="T131" s="86"/>
      <c r="U131" s="87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152</v>
      </c>
      <c r="AU131" s="18" t="s">
        <v>81</v>
      </c>
    </row>
    <row r="132" s="13" customFormat="1">
      <c r="A132" s="13"/>
      <c r="B132" s="232"/>
      <c r="C132" s="233"/>
      <c r="D132" s="227" t="s">
        <v>144</v>
      </c>
      <c r="E132" s="234" t="s">
        <v>19</v>
      </c>
      <c r="F132" s="235" t="s">
        <v>547</v>
      </c>
      <c r="G132" s="233"/>
      <c r="H132" s="234" t="s">
        <v>19</v>
      </c>
      <c r="I132" s="236"/>
      <c r="J132" s="233"/>
      <c r="K132" s="233"/>
      <c r="L132" s="237"/>
      <c r="M132" s="238"/>
      <c r="N132" s="239"/>
      <c r="O132" s="239"/>
      <c r="P132" s="239"/>
      <c r="Q132" s="239"/>
      <c r="R132" s="239"/>
      <c r="S132" s="239"/>
      <c r="T132" s="239"/>
      <c r="U132" s="240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144</v>
      </c>
      <c r="AU132" s="241" t="s">
        <v>81</v>
      </c>
      <c r="AV132" s="13" t="s">
        <v>79</v>
      </c>
      <c r="AW132" s="13" t="s">
        <v>34</v>
      </c>
      <c r="AX132" s="13" t="s">
        <v>72</v>
      </c>
      <c r="AY132" s="241" t="s">
        <v>134</v>
      </c>
    </row>
    <row r="133" s="13" customFormat="1">
      <c r="A133" s="13"/>
      <c r="B133" s="232"/>
      <c r="C133" s="233"/>
      <c r="D133" s="227" t="s">
        <v>144</v>
      </c>
      <c r="E133" s="234" t="s">
        <v>19</v>
      </c>
      <c r="F133" s="235" t="s">
        <v>548</v>
      </c>
      <c r="G133" s="233"/>
      <c r="H133" s="234" t="s">
        <v>19</v>
      </c>
      <c r="I133" s="236"/>
      <c r="J133" s="233"/>
      <c r="K133" s="233"/>
      <c r="L133" s="237"/>
      <c r="M133" s="238"/>
      <c r="N133" s="239"/>
      <c r="O133" s="239"/>
      <c r="P133" s="239"/>
      <c r="Q133" s="239"/>
      <c r="R133" s="239"/>
      <c r="S133" s="239"/>
      <c r="T133" s="239"/>
      <c r="U133" s="240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144</v>
      </c>
      <c r="AU133" s="241" t="s">
        <v>81</v>
      </c>
      <c r="AV133" s="13" t="s">
        <v>79</v>
      </c>
      <c r="AW133" s="13" t="s">
        <v>34</v>
      </c>
      <c r="AX133" s="13" t="s">
        <v>72</v>
      </c>
      <c r="AY133" s="241" t="s">
        <v>134</v>
      </c>
    </row>
    <row r="134" s="14" customFormat="1">
      <c r="A134" s="14"/>
      <c r="B134" s="242"/>
      <c r="C134" s="243"/>
      <c r="D134" s="227" t="s">
        <v>144</v>
      </c>
      <c r="E134" s="244" t="s">
        <v>19</v>
      </c>
      <c r="F134" s="245" t="s">
        <v>549</v>
      </c>
      <c r="G134" s="243"/>
      <c r="H134" s="246">
        <v>38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0"/>
      <c r="U134" s="251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144</v>
      </c>
      <c r="AU134" s="252" t="s">
        <v>81</v>
      </c>
      <c r="AV134" s="14" t="s">
        <v>81</v>
      </c>
      <c r="AW134" s="14" t="s">
        <v>34</v>
      </c>
      <c r="AX134" s="14" t="s">
        <v>72</v>
      </c>
      <c r="AY134" s="252" t="s">
        <v>134</v>
      </c>
    </row>
    <row r="135" s="15" customFormat="1">
      <c r="A135" s="15"/>
      <c r="B135" s="255"/>
      <c r="C135" s="256"/>
      <c r="D135" s="227" t="s">
        <v>144</v>
      </c>
      <c r="E135" s="257" t="s">
        <v>19</v>
      </c>
      <c r="F135" s="258" t="s">
        <v>158</v>
      </c>
      <c r="G135" s="256"/>
      <c r="H135" s="259">
        <v>38</v>
      </c>
      <c r="I135" s="260"/>
      <c r="J135" s="256"/>
      <c r="K135" s="256"/>
      <c r="L135" s="261"/>
      <c r="M135" s="262"/>
      <c r="N135" s="263"/>
      <c r="O135" s="263"/>
      <c r="P135" s="263"/>
      <c r="Q135" s="263"/>
      <c r="R135" s="263"/>
      <c r="S135" s="263"/>
      <c r="T135" s="263"/>
      <c r="U135" s="264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5" t="s">
        <v>144</v>
      </c>
      <c r="AU135" s="265" t="s">
        <v>81</v>
      </c>
      <c r="AV135" s="15" t="s">
        <v>140</v>
      </c>
      <c r="AW135" s="15" t="s">
        <v>34</v>
      </c>
      <c r="AX135" s="15" t="s">
        <v>79</v>
      </c>
      <c r="AY135" s="265" t="s">
        <v>134</v>
      </c>
    </row>
    <row r="136" s="2" customFormat="1" ht="24.15" customHeight="1">
      <c r="A136" s="39"/>
      <c r="B136" s="40"/>
      <c r="C136" s="214" t="s">
        <v>201</v>
      </c>
      <c r="D136" s="214" t="s">
        <v>136</v>
      </c>
      <c r="E136" s="215" t="s">
        <v>550</v>
      </c>
      <c r="F136" s="216" t="s">
        <v>551</v>
      </c>
      <c r="G136" s="217" t="s">
        <v>169</v>
      </c>
      <c r="H136" s="218">
        <v>53</v>
      </c>
      <c r="I136" s="219"/>
      <c r="J136" s="220">
        <f>ROUND(I136*H136,2)</f>
        <v>0</v>
      </c>
      <c r="K136" s="216" t="s">
        <v>149</v>
      </c>
      <c r="L136" s="45"/>
      <c r="M136" s="221" t="s">
        <v>19</v>
      </c>
      <c r="N136" s="222" t="s">
        <v>45</v>
      </c>
      <c r="O136" s="86"/>
      <c r="P136" s="223">
        <f>O136*H136</f>
        <v>0</v>
      </c>
      <c r="Q136" s="223">
        <v>2.13408</v>
      </c>
      <c r="R136" s="223">
        <f>Q136*H136</f>
        <v>113.10624</v>
      </c>
      <c r="S136" s="223">
        <v>0</v>
      </c>
      <c r="T136" s="223">
        <f>S136*H136</f>
        <v>0</v>
      </c>
      <c r="U136" s="224" t="s">
        <v>19</v>
      </c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5" t="s">
        <v>140</v>
      </c>
      <c r="AT136" s="225" t="s">
        <v>136</v>
      </c>
      <c r="AU136" s="225" t="s">
        <v>81</v>
      </c>
      <c r="AY136" s="18" t="s">
        <v>134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8" t="s">
        <v>140</v>
      </c>
      <c r="BK136" s="226">
        <f>ROUND(I136*H136,2)</f>
        <v>0</v>
      </c>
      <c r="BL136" s="18" t="s">
        <v>140</v>
      </c>
      <c r="BM136" s="225" t="s">
        <v>552</v>
      </c>
    </row>
    <row r="137" s="2" customFormat="1">
      <c r="A137" s="39"/>
      <c r="B137" s="40"/>
      <c r="C137" s="41"/>
      <c r="D137" s="227" t="s">
        <v>142</v>
      </c>
      <c r="E137" s="41"/>
      <c r="F137" s="228" t="s">
        <v>553</v>
      </c>
      <c r="G137" s="41"/>
      <c r="H137" s="41"/>
      <c r="I137" s="229"/>
      <c r="J137" s="41"/>
      <c r="K137" s="41"/>
      <c r="L137" s="45"/>
      <c r="M137" s="230"/>
      <c r="N137" s="231"/>
      <c r="O137" s="86"/>
      <c r="P137" s="86"/>
      <c r="Q137" s="86"/>
      <c r="R137" s="86"/>
      <c r="S137" s="86"/>
      <c r="T137" s="86"/>
      <c r="U137" s="87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142</v>
      </c>
      <c r="AU137" s="18" t="s">
        <v>81</v>
      </c>
    </row>
    <row r="138" s="2" customFormat="1">
      <c r="A138" s="39"/>
      <c r="B138" s="40"/>
      <c r="C138" s="41"/>
      <c r="D138" s="253" t="s">
        <v>152</v>
      </c>
      <c r="E138" s="41"/>
      <c r="F138" s="254" t="s">
        <v>554</v>
      </c>
      <c r="G138" s="41"/>
      <c r="H138" s="41"/>
      <c r="I138" s="229"/>
      <c r="J138" s="41"/>
      <c r="K138" s="41"/>
      <c r="L138" s="45"/>
      <c r="M138" s="230"/>
      <c r="N138" s="231"/>
      <c r="O138" s="86"/>
      <c r="P138" s="86"/>
      <c r="Q138" s="86"/>
      <c r="R138" s="86"/>
      <c r="S138" s="86"/>
      <c r="T138" s="86"/>
      <c r="U138" s="87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152</v>
      </c>
      <c r="AU138" s="18" t="s">
        <v>81</v>
      </c>
    </row>
    <row r="139" s="13" customFormat="1">
      <c r="A139" s="13"/>
      <c r="B139" s="232"/>
      <c r="C139" s="233"/>
      <c r="D139" s="227" t="s">
        <v>144</v>
      </c>
      <c r="E139" s="234" t="s">
        <v>19</v>
      </c>
      <c r="F139" s="235" t="s">
        <v>555</v>
      </c>
      <c r="G139" s="233"/>
      <c r="H139" s="234" t="s">
        <v>19</v>
      </c>
      <c r="I139" s="236"/>
      <c r="J139" s="233"/>
      <c r="K139" s="233"/>
      <c r="L139" s="237"/>
      <c r="M139" s="238"/>
      <c r="N139" s="239"/>
      <c r="O139" s="239"/>
      <c r="P139" s="239"/>
      <c r="Q139" s="239"/>
      <c r="R139" s="239"/>
      <c r="S139" s="239"/>
      <c r="T139" s="239"/>
      <c r="U139" s="240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144</v>
      </c>
      <c r="AU139" s="241" t="s">
        <v>81</v>
      </c>
      <c r="AV139" s="13" t="s">
        <v>79</v>
      </c>
      <c r="AW139" s="13" t="s">
        <v>34</v>
      </c>
      <c r="AX139" s="13" t="s">
        <v>72</v>
      </c>
      <c r="AY139" s="241" t="s">
        <v>134</v>
      </c>
    </row>
    <row r="140" s="14" customFormat="1">
      <c r="A140" s="14"/>
      <c r="B140" s="242"/>
      <c r="C140" s="243"/>
      <c r="D140" s="227" t="s">
        <v>144</v>
      </c>
      <c r="E140" s="244" t="s">
        <v>19</v>
      </c>
      <c r="F140" s="245" t="s">
        <v>556</v>
      </c>
      <c r="G140" s="243"/>
      <c r="H140" s="246">
        <v>53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0"/>
      <c r="U140" s="251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144</v>
      </c>
      <c r="AU140" s="252" t="s">
        <v>81</v>
      </c>
      <c r="AV140" s="14" t="s">
        <v>81</v>
      </c>
      <c r="AW140" s="14" t="s">
        <v>34</v>
      </c>
      <c r="AX140" s="14" t="s">
        <v>72</v>
      </c>
      <c r="AY140" s="252" t="s">
        <v>134</v>
      </c>
    </row>
    <row r="141" s="15" customFormat="1">
      <c r="A141" s="15"/>
      <c r="B141" s="255"/>
      <c r="C141" s="256"/>
      <c r="D141" s="227" t="s">
        <v>144</v>
      </c>
      <c r="E141" s="257" t="s">
        <v>19</v>
      </c>
      <c r="F141" s="258" t="s">
        <v>158</v>
      </c>
      <c r="G141" s="256"/>
      <c r="H141" s="259">
        <v>53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3"/>
      <c r="U141" s="264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5" t="s">
        <v>144</v>
      </c>
      <c r="AU141" s="265" t="s">
        <v>81</v>
      </c>
      <c r="AV141" s="15" t="s">
        <v>140</v>
      </c>
      <c r="AW141" s="15" t="s">
        <v>34</v>
      </c>
      <c r="AX141" s="15" t="s">
        <v>79</v>
      </c>
      <c r="AY141" s="265" t="s">
        <v>134</v>
      </c>
    </row>
    <row r="142" s="2" customFormat="1" ht="24.15" customHeight="1">
      <c r="A142" s="39"/>
      <c r="B142" s="40"/>
      <c r="C142" s="214" t="s">
        <v>268</v>
      </c>
      <c r="D142" s="214" t="s">
        <v>136</v>
      </c>
      <c r="E142" s="215" t="s">
        <v>557</v>
      </c>
      <c r="F142" s="216" t="s">
        <v>558</v>
      </c>
      <c r="G142" s="217" t="s">
        <v>148</v>
      </c>
      <c r="H142" s="218">
        <v>131.40000000000001</v>
      </c>
      <c r="I142" s="219"/>
      <c r="J142" s="220">
        <f>ROUND(I142*H142,2)</f>
        <v>0</v>
      </c>
      <c r="K142" s="216" t="s">
        <v>149</v>
      </c>
      <c r="L142" s="45"/>
      <c r="M142" s="221" t="s">
        <v>19</v>
      </c>
      <c r="N142" s="222" t="s">
        <v>45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3">
        <f>S142*H142</f>
        <v>0</v>
      </c>
      <c r="U142" s="224" t="s">
        <v>19</v>
      </c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5" t="s">
        <v>140</v>
      </c>
      <c r="AT142" s="225" t="s">
        <v>136</v>
      </c>
      <c r="AU142" s="225" t="s">
        <v>81</v>
      </c>
      <c r="AY142" s="18" t="s">
        <v>134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140</v>
      </c>
      <c r="BK142" s="226">
        <f>ROUND(I142*H142,2)</f>
        <v>0</v>
      </c>
      <c r="BL142" s="18" t="s">
        <v>140</v>
      </c>
      <c r="BM142" s="225" t="s">
        <v>559</v>
      </c>
    </row>
    <row r="143" s="2" customFormat="1">
      <c r="A143" s="39"/>
      <c r="B143" s="40"/>
      <c r="C143" s="41"/>
      <c r="D143" s="227" t="s">
        <v>142</v>
      </c>
      <c r="E143" s="41"/>
      <c r="F143" s="228" t="s">
        <v>560</v>
      </c>
      <c r="G143" s="41"/>
      <c r="H143" s="41"/>
      <c r="I143" s="229"/>
      <c r="J143" s="41"/>
      <c r="K143" s="41"/>
      <c r="L143" s="45"/>
      <c r="M143" s="230"/>
      <c r="N143" s="231"/>
      <c r="O143" s="86"/>
      <c r="P143" s="86"/>
      <c r="Q143" s="86"/>
      <c r="R143" s="86"/>
      <c r="S143" s="86"/>
      <c r="T143" s="86"/>
      <c r="U143" s="87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142</v>
      </c>
      <c r="AU143" s="18" t="s">
        <v>81</v>
      </c>
    </row>
    <row r="144" s="2" customFormat="1">
      <c r="A144" s="39"/>
      <c r="B144" s="40"/>
      <c r="C144" s="41"/>
      <c r="D144" s="253" t="s">
        <v>152</v>
      </c>
      <c r="E144" s="41"/>
      <c r="F144" s="254" t="s">
        <v>561</v>
      </c>
      <c r="G144" s="41"/>
      <c r="H144" s="41"/>
      <c r="I144" s="229"/>
      <c r="J144" s="41"/>
      <c r="K144" s="41"/>
      <c r="L144" s="45"/>
      <c r="M144" s="230"/>
      <c r="N144" s="231"/>
      <c r="O144" s="86"/>
      <c r="P144" s="86"/>
      <c r="Q144" s="86"/>
      <c r="R144" s="86"/>
      <c r="S144" s="86"/>
      <c r="T144" s="86"/>
      <c r="U144" s="87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152</v>
      </c>
      <c r="AU144" s="18" t="s">
        <v>81</v>
      </c>
    </row>
    <row r="145" s="14" customFormat="1">
      <c r="A145" s="14"/>
      <c r="B145" s="242"/>
      <c r="C145" s="243"/>
      <c r="D145" s="227" t="s">
        <v>144</v>
      </c>
      <c r="E145" s="244" t="s">
        <v>19</v>
      </c>
      <c r="F145" s="245" t="s">
        <v>562</v>
      </c>
      <c r="G145" s="243"/>
      <c r="H145" s="246">
        <v>131.40000000000001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0"/>
      <c r="U145" s="251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144</v>
      </c>
      <c r="AU145" s="252" t="s">
        <v>81</v>
      </c>
      <c r="AV145" s="14" t="s">
        <v>81</v>
      </c>
      <c r="AW145" s="14" t="s">
        <v>34</v>
      </c>
      <c r="AX145" s="14" t="s">
        <v>72</v>
      </c>
      <c r="AY145" s="252" t="s">
        <v>134</v>
      </c>
    </row>
    <row r="146" s="15" customFormat="1">
      <c r="A146" s="15"/>
      <c r="B146" s="255"/>
      <c r="C146" s="256"/>
      <c r="D146" s="227" t="s">
        <v>144</v>
      </c>
      <c r="E146" s="257" t="s">
        <v>19</v>
      </c>
      <c r="F146" s="258" t="s">
        <v>158</v>
      </c>
      <c r="G146" s="256"/>
      <c r="H146" s="259">
        <v>131.40000000000001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3"/>
      <c r="U146" s="264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5" t="s">
        <v>144</v>
      </c>
      <c r="AU146" s="265" t="s">
        <v>81</v>
      </c>
      <c r="AV146" s="15" t="s">
        <v>140</v>
      </c>
      <c r="AW146" s="15" t="s">
        <v>34</v>
      </c>
      <c r="AX146" s="15" t="s">
        <v>79</v>
      </c>
      <c r="AY146" s="265" t="s">
        <v>134</v>
      </c>
    </row>
    <row r="147" s="2" customFormat="1" ht="24.15" customHeight="1">
      <c r="A147" s="39"/>
      <c r="B147" s="40"/>
      <c r="C147" s="214" t="s">
        <v>258</v>
      </c>
      <c r="D147" s="214" t="s">
        <v>136</v>
      </c>
      <c r="E147" s="215" t="s">
        <v>563</v>
      </c>
      <c r="F147" s="216" t="s">
        <v>564</v>
      </c>
      <c r="G147" s="217" t="s">
        <v>169</v>
      </c>
      <c r="H147" s="218">
        <v>56</v>
      </c>
      <c r="I147" s="219"/>
      <c r="J147" s="220">
        <f>ROUND(I147*H147,2)</f>
        <v>0</v>
      </c>
      <c r="K147" s="216" t="s">
        <v>149</v>
      </c>
      <c r="L147" s="45"/>
      <c r="M147" s="221" t="s">
        <v>19</v>
      </c>
      <c r="N147" s="222" t="s">
        <v>45</v>
      </c>
      <c r="O147" s="86"/>
      <c r="P147" s="223">
        <f>O147*H147</f>
        <v>0</v>
      </c>
      <c r="Q147" s="223">
        <v>2.13408</v>
      </c>
      <c r="R147" s="223">
        <f>Q147*H147</f>
        <v>119.50847999999999</v>
      </c>
      <c r="S147" s="223">
        <v>0</v>
      </c>
      <c r="T147" s="223">
        <f>S147*H147</f>
        <v>0</v>
      </c>
      <c r="U147" s="224" t="s">
        <v>19</v>
      </c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5" t="s">
        <v>140</v>
      </c>
      <c r="AT147" s="225" t="s">
        <v>136</v>
      </c>
      <c r="AU147" s="225" t="s">
        <v>81</v>
      </c>
      <c r="AY147" s="18" t="s">
        <v>134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8" t="s">
        <v>140</v>
      </c>
      <c r="BK147" s="226">
        <f>ROUND(I147*H147,2)</f>
        <v>0</v>
      </c>
      <c r="BL147" s="18" t="s">
        <v>140</v>
      </c>
      <c r="BM147" s="225" t="s">
        <v>565</v>
      </c>
    </row>
    <row r="148" s="2" customFormat="1">
      <c r="A148" s="39"/>
      <c r="B148" s="40"/>
      <c r="C148" s="41"/>
      <c r="D148" s="227" t="s">
        <v>142</v>
      </c>
      <c r="E148" s="41"/>
      <c r="F148" s="228" t="s">
        <v>566</v>
      </c>
      <c r="G148" s="41"/>
      <c r="H148" s="41"/>
      <c r="I148" s="229"/>
      <c r="J148" s="41"/>
      <c r="K148" s="41"/>
      <c r="L148" s="45"/>
      <c r="M148" s="230"/>
      <c r="N148" s="231"/>
      <c r="O148" s="86"/>
      <c r="P148" s="86"/>
      <c r="Q148" s="86"/>
      <c r="R148" s="86"/>
      <c r="S148" s="86"/>
      <c r="T148" s="86"/>
      <c r="U148" s="87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142</v>
      </c>
      <c r="AU148" s="18" t="s">
        <v>81</v>
      </c>
    </row>
    <row r="149" s="2" customFormat="1">
      <c r="A149" s="39"/>
      <c r="B149" s="40"/>
      <c r="C149" s="41"/>
      <c r="D149" s="253" t="s">
        <v>152</v>
      </c>
      <c r="E149" s="41"/>
      <c r="F149" s="254" t="s">
        <v>567</v>
      </c>
      <c r="G149" s="41"/>
      <c r="H149" s="41"/>
      <c r="I149" s="229"/>
      <c r="J149" s="41"/>
      <c r="K149" s="41"/>
      <c r="L149" s="45"/>
      <c r="M149" s="230"/>
      <c r="N149" s="231"/>
      <c r="O149" s="86"/>
      <c r="P149" s="86"/>
      <c r="Q149" s="86"/>
      <c r="R149" s="86"/>
      <c r="S149" s="86"/>
      <c r="T149" s="86"/>
      <c r="U149" s="87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152</v>
      </c>
      <c r="AU149" s="18" t="s">
        <v>81</v>
      </c>
    </row>
    <row r="150" s="13" customFormat="1">
      <c r="A150" s="13"/>
      <c r="B150" s="232"/>
      <c r="C150" s="233"/>
      <c r="D150" s="227" t="s">
        <v>144</v>
      </c>
      <c r="E150" s="234" t="s">
        <v>19</v>
      </c>
      <c r="F150" s="235" t="s">
        <v>568</v>
      </c>
      <c r="G150" s="233"/>
      <c r="H150" s="234" t="s">
        <v>19</v>
      </c>
      <c r="I150" s="236"/>
      <c r="J150" s="233"/>
      <c r="K150" s="233"/>
      <c r="L150" s="237"/>
      <c r="M150" s="238"/>
      <c r="N150" s="239"/>
      <c r="O150" s="239"/>
      <c r="P150" s="239"/>
      <c r="Q150" s="239"/>
      <c r="R150" s="239"/>
      <c r="S150" s="239"/>
      <c r="T150" s="239"/>
      <c r="U150" s="240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144</v>
      </c>
      <c r="AU150" s="241" t="s">
        <v>81</v>
      </c>
      <c r="AV150" s="13" t="s">
        <v>79</v>
      </c>
      <c r="AW150" s="13" t="s">
        <v>34</v>
      </c>
      <c r="AX150" s="13" t="s">
        <v>72</v>
      </c>
      <c r="AY150" s="241" t="s">
        <v>134</v>
      </c>
    </row>
    <row r="151" s="14" customFormat="1">
      <c r="A151" s="14"/>
      <c r="B151" s="242"/>
      <c r="C151" s="243"/>
      <c r="D151" s="227" t="s">
        <v>144</v>
      </c>
      <c r="E151" s="244" t="s">
        <v>19</v>
      </c>
      <c r="F151" s="245" t="s">
        <v>569</v>
      </c>
      <c r="G151" s="243"/>
      <c r="H151" s="246">
        <v>56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0"/>
      <c r="U151" s="251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144</v>
      </c>
      <c r="AU151" s="252" t="s">
        <v>81</v>
      </c>
      <c r="AV151" s="14" t="s">
        <v>81</v>
      </c>
      <c r="AW151" s="14" t="s">
        <v>34</v>
      </c>
      <c r="AX151" s="14" t="s">
        <v>72</v>
      </c>
      <c r="AY151" s="252" t="s">
        <v>134</v>
      </c>
    </row>
    <row r="152" s="15" customFormat="1">
      <c r="A152" s="15"/>
      <c r="B152" s="255"/>
      <c r="C152" s="256"/>
      <c r="D152" s="227" t="s">
        <v>144</v>
      </c>
      <c r="E152" s="257" t="s">
        <v>19</v>
      </c>
      <c r="F152" s="258" t="s">
        <v>158</v>
      </c>
      <c r="G152" s="256"/>
      <c r="H152" s="259">
        <v>56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3"/>
      <c r="U152" s="264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5" t="s">
        <v>144</v>
      </c>
      <c r="AU152" s="265" t="s">
        <v>81</v>
      </c>
      <c r="AV152" s="15" t="s">
        <v>140</v>
      </c>
      <c r="AW152" s="15" t="s">
        <v>34</v>
      </c>
      <c r="AX152" s="15" t="s">
        <v>79</v>
      </c>
      <c r="AY152" s="265" t="s">
        <v>134</v>
      </c>
    </row>
    <row r="153" s="2" customFormat="1" ht="49.05" customHeight="1">
      <c r="A153" s="39"/>
      <c r="B153" s="40"/>
      <c r="C153" s="214" t="s">
        <v>283</v>
      </c>
      <c r="D153" s="214" t="s">
        <v>136</v>
      </c>
      <c r="E153" s="215" t="s">
        <v>239</v>
      </c>
      <c r="F153" s="216" t="s">
        <v>240</v>
      </c>
      <c r="G153" s="217" t="s">
        <v>241</v>
      </c>
      <c r="H153" s="218">
        <v>158.40000000000001</v>
      </c>
      <c r="I153" s="219"/>
      <c r="J153" s="220">
        <f>ROUND(I153*H153,2)</f>
        <v>0</v>
      </c>
      <c r="K153" s="216" t="s">
        <v>19</v>
      </c>
      <c r="L153" s="45"/>
      <c r="M153" s="221" t="s">
        <v>19</v>
      </c>
      <c r="N153" s="222" t="s">
        <v>45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3">
        <f>S153*H153</f>
        <v>0</v>
      </c>
      <c r="U153" s="224" t="s">
        <v>19</v>
      </c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5" t="s">
        <v>140</v>
      </c>
      <c r="AT153" s="225" t="s">
        <v>136</v>
      </c>
      <c r="AU153" s="225" t="s">
        <v>81</v>
      </c>
      <c r="AY153" s="18" t="s">
        <v>134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8" t="s">
        <v>140</v>
      </c>
      <c r="BK153" s="226">
        <f>ROUND(I153*H153,2)</f>
        <v>0</v>
      </c>
      <c r="BL153" s="18" t="s">
        <v>140</v>
      </c>
      <c r="BM153" s="225" t="s">
        <v>570</v>
      </c>
    </row>
    <row r="154" s="2" customFormat="1">
      <c r="A154" s="39"/>
      <c r="B154" s="40"/>
      <c r="C154" s="41"/>
      <c r="D154" s="227" t="s">
        <v>142</v>
      </c>
      <c r="E154" s="41"/>
      <c r="F154" s="228" t="s">
        <v>240</v>
      </c>
      <c r="G154" s="41"/>
      <c r="H154" s="41"/>
      <c r="I154" s="229"/>
      <c r="J154" s="41"/>
      <c r="K154" s="41"/>
      <c r="L154" s="45"/>
      <c r="M154" s="230"/>
      <c r="N154" s="231"/>
      <c r="O154" s="86"/>
      <c r="P154" s="86"/>
      <c r="Q154" s="86"/>
      <c r="R154" s="86"/>
      <c r="S154" s="86"/>
      <c r="T154" s="86"/>
      <c r="U154" s="87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142</v>
      </c>
      <c r="AU154" s="18" t="s">
        <v>81</v>
      </c>
    </row>
    <row r="155" s="13" customFormat="1">
      <c r="A155" s="13"/>
      <c r="B155" s="232"/>
      <c r="C155" s="233"/>
      <c r="D155" s="227" t="s">
        <v>144</v>
      </c>
      <c r="E155" s="234" t="s">
        <v>19</v>
      </c>
      <c r="F155" s="235" t="s">
        <v>571</v>
      </c>
      <c r="G155" s="233"/>
      <c r="H155" s="234" t="s">
        <v>19</v>
      </c>
      <c r="I155" s="236"/>
      <c r="J155" s="233"/>
      <c r="K155" s="233"/>
      <c r="L155" s="237"/>
      <c r="M155" s="238"/>
      <c r="N155" s="239"/>
      <c r="O155" s="239"/>
      <c r="P155" s="239"/>
      <c r="Q155" s="239"/>
      <c r="R155" s="239"/>
      <c r="S155" s="239"/>
      <c r="T155" s="239"/>
      <c r="U155" s="240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144</v>
      </c>
      <c r="AU155" s="241" t="s">
        <v>81</v>
      </c>
      <c r="AV155" s="13" t="s">
        <v>79</v>
      </c>
      <c r="AW155" s="13" t="s">
        <v>34</v>
      </c>
      <c r="AX155" s="13" t="s">
        <v>72</v>
      </c>
      <c r="AY155" s="241" t="s">
        <v>134</v>
      </c>
    </row>
    <row r="156" s="14" customFormat="1">
      <c r="A156" s="14"/>
      <c r="B156" s="242"/>
      <c r="C156" s="243"/>
      <c r="D156" s="227" t="s">
        <v>144</v>
      </c>
      <c r="E156" s="244" t="s">
        <v>19</v>
      </c>
      <c r="F156" s="245" t="s">
        <v>572</v>
      </c>
      <c r="G156" s="243"/>
      <c r="H156" s="246">
        <v>158.40000000000001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0"/>
      <c r="U156" s="251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144</v>
      </c>
      <c r="AU156" s="252" t="s">
        <v>81</v>
      </c>
      <c r="AV156" s="14" t="s">
        <v>81</v>
      </c>
      <c r="AW156" s="14" t="s">
        <v>34</v>
      </c>
      <c r="AX156" s="14" t="s">
        <v>72</v>
      </c>
      <c r="AY156" s="252" t="s">
        <v>134</v>
      </c>
    </row>
    <row r="157" s="15" customFormat="1">
      <c r="A157" s="15"/>
      <c r="B157" s="255"/>
      <c r="C157" s="256"/>
      <c r="D157" s="227" t="s">
        <v>144</v>
      </c>
      <c r="E157" s="257" t="s">
        <v>19</v>
      </c>
      <c r="F157" s="258" t="s">
        <v>158</v>
      </c>
      <c r="G157" s="256"/>
      <c r="H157" s="259">
        <v>158.40000000000001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3"/>
      <c r="U157" s="264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5" t="s">
        <v>144</v>
      </c>
      <c r="AU157" s="265" t="s">
        <v>81</v>
      </c>
      <c r="AV157" s="15" t="s">
        <v>140</v>
      </c>
      <c r="AW157" s="15" t="s">
        <v>34</v>
      </c>
      <c r="AX157" s="15" t="s">
        <v>79</v>
      </c>
      <c r="AY157" s="265" t="s">
        <v>134</v>
      </c>
    </row>
    <row r="158" s="12" customFormat="1" ht="20.88" customHeight="1">
      <c r="A158" s="12"/>
      <c r="B158" s="198"/>
      <c r="C158" s="199"/>
      <c r="D158" s="200" t="s">
        <v>71</v>
      </c>
      <c r="E158" s="212" t="s">
        <v>312</v>
      </c>
      <c r="F158" s="212" t="s">
        <v>313</v>
      </c>
      <c r="G158" s="199"/>
      <c r="H158" s="199"/>
      <c r="I158" s="202"/>
      <c r="J158" s="213">
        <f>BK158</f>
        <v>0</v>
      </c>
      <c r="K158" s="199"/>
      <c r="L158" s="204"/>
      <c r="M158" s="205"/>
      <c r="N158" s="206"/>
      <c r="O158" s="206"/>
      <c r="P158" s="207">
        <f>SUM(P159:P161)</f>
        <v>0</v>
      </c>
      <c r="Q158" s="206"/>
      <c r="R158" s="207">
        <f>SUM(R159:R161)</f>
        <v>0</v>
      </c>
      <c r="S158" s="206"/>
      <c r="T158" s="207">
        <f>SUM(T159:T161)</f>
        <v>0</v>
      </c>
      <c r="U158" s="208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9" t="s">
        <v>79</v>
      </c>
      <c r="AT158" s="210" t="s">
        <v>71</v>
      </c>
      <c r="AU158" s="210" t="s">
        <v>81</v>
      </c>
      <c r="AY158" s="209" t="s">
        <v>134</v>
      </c>
      <c r="BK158" s="211">
        <f>SUM(BK159:BK161)</f>
        <v>0</v>
      </c>
    </row>
    <row r="159" s="2" customFormat="1" ht="21.75" customHeight="1">
      <c r="A159" s="39"/>
      <c r="B159" s="40"/>
      <c r="C159" s="214" t="s">
        <v>293</v>
      </c>
      <c r="D159" s="214" t="s">
        <v>136</v>
      </c>
      <c r="E159" s="215" t="s">
        <v>315</v>
      </c>
      <c r="F159" s="216" t="s">
        <v>316</v>
      </c>
      <c r="G159" s="217" t="s">
        <v>241</v>
      </c>
      <c r="H159" s="218">
        <v>232.62100000000001</v>
      </c>
      <c r="I159" s="219"/>
      <c r="J159" s="220">
        <f>ROUND(I159*H159,2)</f>
        <v>0</v>
      </c>
      <c r="K159" s="216" t="s">
        <v>149</v>
      </c>
      <c r="L159" s="45"/>
      <c r="M159" s="221" t="s">
        <v>19</v>
      </c>
      <c r="N159" s="222" t="s">
        <v>45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3">
        <f>S159*H159</f>
        <v>0</v>
      </c>
      <c r="U159" s="224" t="s">
        <v>19</v>
      </c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5" t="s">
        <v>140</v>
      </c>
      <c r="AT159" s="225" t="s">
        <v>136</v>
      </c>
      <c r="AU159" s="225" t="s">
        <v>97</v>
      </c>
      <c r="AY159" s="18" t="s">
        <v>134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8" t="s">
        <v>140</v>
      </c>
      <c r="BK159" s="226">
        <f>ROUND(I159*H159,2)</f>
        <v>0</v>
      </c>
      <c r="BL159" s="18" t="s">
        <v>140</v>
      </c>
      <c r="BM159" s="225" t="s">
        <v>573</v>
      </c>
    </row>
    <row r="160" s="2" customFormat="1">
      <c r="A160" s="39"/>
      <c r="B160" s="40"/>
      <c r="C160" s="41"/>
      <c r="D160" s="227" t="s">
        <v>142</v>
      </c>
      <c r="E160" s="41"/>
      <c r="F160" s="228" t="s">
        <v>318</v>
      </c>
      <c r="G160" s="41"/>
      <c r="H160" s="41"/>
      <c r="I160" s="229"/>
      <c r="J160" s="41"/>
      <c r="K160" s="41"/>
      <c r="L160" s="45"/>
      <c r="M160" s="230"/>
      <c r="N160" s="231"/>
      <c r="O160" s="86"/>
      <c r="P160" s="86"/>
      <c r="Q160" s="86"/>
      <c r="R160" s="86"/>
      <c r="S160" s="86"/>
      <c r="T160" s="86"/>
      <c r="U160" s="87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142</v>
      </c>
      <c r="AU160" s="18" t="s">
        <v>97</v>
      </c>
    </row>
    <row r="161" s="2" customFormat="1">
      <c r="A161" s="39"/>
      <c r="B161" s="40"/>
      <c r="C161" s="41"/>
      <c r="D161" s="253" t="s">
        <v>152</v>
      </c>
      <c r="E161" s="41"/>
      <c r="F161" s="254" t="s">
        <v>319</v>
      </c>
      <c r="G161" s="41"/>
      <c r="H161" s="41"/>
      <c r="I161" s="229"/>
      <c r="J161" s="41"/>
      <c r="K161" s="41"/>
      <c r="L161" s="45"/>
      <c r="M161" s="283"/>
      <c r="N161" s="284"/>
      <c r="O161" s="285"/>
      <c r="P161" s="285"/>
      <c r="Q161" s="285"/>
      <c r="R161" s="285"/>
      <c r="S161" s="285"/>
      <c r="T161" s="285"/>
      <c r="U161" s="286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152</v>
      </c>
      <c r="AU161" s="18" t="s">
        <v>97</v>
      </c>
    </row>
    <row r="162" s="2" customFormat="1" ht="6.96" customHeight="1">
      <c r="A162" s="39"/>
      <c r="B162" s="61"/>
      <c r="C162" s="62"/>
      <c r="D162" s="62"/>
      <c r="E162" s="62"/>
      <c r="F162" s="62"/>
      <c r="G162" s="62"/>
      <c r="H162" s="62"/>
      <c r="I162" s="62"/>
      <c r="J162" s="62"/>
      <c r="K162" s="62"/>
      <c r="L162" s="45"/>
      <c r="M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</row>
  </sheetData>
  <sheetProtection sheet="1" autoFilter="0" formatColumns="0" formatRows="0" objects="1" scenarios="1" spinCount="100000" saltValue="RT4NEPWOt2vk+H+74Ci8aL8R8Q30omtxr4u5a251kvZdjPUP8VlIec/WWD8ouzD/JD4T38wOvwH3650xuwyUow==" hashValue="54YRcIUMq6EVrvjCr1KeuBUGg4DSkvyvN3eC+BgJwp6OCvCF31XoA7sfAGnoVKT0OL4PhUi2MSPvW/rBoq09mQ==" algorithmName="SHA-512" password="CC35"/>
  <autoFilter ref="C93:K161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0:H80"/>
    <mergeCell ref="E84:H84"/>
    <mergeCell ref="E82:H82"/>
    <mergeCell ref="E86:H86"/>
    <mergeCell ref="L2:V2"/>
  </mergeCells>
  <hyperlinks>
    <hyperlink ref="F99" r:id="rId1" display="https://podminky.urs.cz/item/CS_URS_2025_01/132251253"/>
    <hyperlink ref="F106" r:id="rId2" display="https://podminky.urs.cz/item/CS_URS_2025_01/162206112"/>
    <hyperlink ref="F113" r:id="rId3" display="https://podminky.urs.cz/item/CS_URS_2025_01/167151111"/>
    <hyperlink ref="F120" r:id="rId4" display="https://podminky.urs.cz/item/CS_URS_2025_01/181411123"/>
    <hyperlink ref="F131" r:id="rId5" display="https://podminky.urs.cz/item/CS_URS_2025_01/182351025"/>
    <hyperlink ref="F138" r:id="rId6" display="https://podminky.urs.cz/item/CS_URS_2025_01/462511270"/>
    <hyperlink ref="F144" r:id="rId7" display="https://podminky.urs.cz/item/CS_URS_2025_01/462519002"/>
    <hyperlink ref="F149" r:id="rId8" display="https://podminky.urs.cz/item/CS_URS_2025_01/462511370"/>
    <hyperlink ref="F161" r:id="rId9" display="https://podminky.urs.cz/item/CS_URS_2025_01/998321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81</v>
      </c>
    </row>
    <row r="4" s="1" customFormat="1" ht="24.96" customHeight="1">
      <c r="B4" s="21"/>
      <c r="D4" s="143" t="s">
        <v>105</v>
      </c>
      <c r="L4" s="21"/>
      <c r="M4" s="144" t="s">
        <v>10</v>
      </c>
      <c r="AT4" s="18" t="s">
        <v>34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26.25" customHeight="1">
      <c r="B7" s="21"/>
      <c r="E7" s="146" t="str">
        <f>'Rekapitulace stavby'!K6</f>
        <v>VD Harcov, VD Fojtka, odstranění nánosů ze štěrkových přehrážek a obnova opevnění</v>
      </c>
      <c r="F7" s="145"/>
      <c r="G7" s="145"/>
      <c r="H7" s="145"/>
      <c r="L7" s="21"/>
    </row>
    <row r="8" s="1" customFormat="1" ht="12" customHeight="1">
      <c r="B8" s="21"/>
      <c r="D8" s="145" t="s">
        <v>106</v>
      </c>
      <c r="L8" s="21"/>
    </row>
    <row r="9" s="2" customFormat="1" ht="16.5" customHeight="1">
      <c r="A9" s="39"/>
      <c r="B9" s="45"/>
      <c r="C9" s="39"/>
      <c r="D9" s="39"/>
      <c r="E9" s="146" t="s">
        <v>466</v>
      </c>
      <c r="F9" s="39"/>
      <c r="G9" s="39"/>
      <c r="H9" s="39"/>
      <c r="I9" s="39"/>
      <c r="J9" s="39"/>
      <c r="K9" s="39"/>
      <c r="L9" s="14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5" t="s">
        <v>108</v>
      </c>
      <c r="E10" s="39"/>
      <c r="F10" s="39"/>
      <c r="G10" s="39"/>
      <c r="H10" s="39"/>
      <c r="I10" s="39"/>
      <c r="J10" s="39"/>
      <c r="K10" s="39"/>
      <c r="L10" s="14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8" t="s">
        <v>574</v>
      </c>
      <c r="F11" s="39"/>
      <c r="G11" s="39"/>
      <c r="H11" s="39"/>
      <c r="I11" s="39"/>
      <c r="J11" s="39"/>
      <c r="K11" s="39"/>
      <c r="L11" s="14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5" t="s">
        <v>18</v>
      </c>
      <c r="E13" s="39"/>
      <c r="F13" s="135" t="s">
        <v>19</v>
      </c>
      <c r="G13" s="39"/>
      <c r="H13" s="39"/>
      <c r="I13" s="145" t="s">
        <v>20</v>
      </c>
      <c r="J13" s="135" t="s">
        <v>19</v>
      </c>
      <c r="K13" s="39"/>
      <c r="L13" s="14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5" t="s">
        <v>21</v>
      </c>
      <c r="E14" s="39"/>
      <c r="F14" s="135" t="s">
        <v>22</v>
      </c>
      <c r="G14" s="39"/>
      <c r="H14" s="39"/>
      <c r="I14" s="145" t="s">
        <v>23</v>
      </c>
      <c r="J14" s="149" t="str">
        <f>'Rekapitulace stavby'!AN8</f>
        <v>13.5.2025</v>
      </c>
      <c r="K14" s="39"/>
      <c r="L14" s="14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25</v>
      </c>
      <c r="E16" s="39"/>
      <c r="F16" s="39"/>
      <c r="G16" s="39"/>
      <c r="H16" s="39"/>
      <c r="I16" s="145" t="s">
        <v>26</v>
      </c>
      <c r="J16" s="135" t="s">
        <v>27</v>
      </c>
      <c r="K16" s="39"/>
      <c r="L16" s="14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5" t="s">
        <v>28</v>
      </c>
      <c r="F17" s="39"/>
      <c r="G17" s="39"/>
      <c r="H17" s="39"/>
      <c r="I17" s="145" t="s">
        <v>29</v>
      </c>
      <c r="J17" s="135" t="s">
        <v>30</v>
      </c>
      <c r="K17" s="39"/>
      <c r="L17" s="14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5" t="s">
        <v>31</v>
      </c>
      <c r="E19" s="39"/>
      <c r="F19" s="39"/>
      <c r="G19" s="39"/>
      <c r="H19" s="39"/>
      <c r="I19" s="145" t="s">
        <v>26</v>
      </c>
      <c r="J19" s="34" t="str">
        <f>'Rekapitulace stavby'!AN13</f>
        <v>Vyplň údaj</v>
      </c>
      <c r="K19" s="39"/>
      <c r="L19" s="14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5"/>
      <c r="G20" s="135"/>
      <c r="H20" s="135"/>
      <c r="I20" s="145" t="s">
        <v>29</v>
      </c>
      <c r="J20" s="34" t="str">
        <f>'Rekapitulace stavby'!AN14</f>
        <v>Vyplň údaj</v>
      </c>
      <c r="K20" s="39"/>
      <c r="L20" s="14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5" t="s">
        <v>33</v>
      </c>
      <c r="E22" s="39"/>
      <c r="F22" s="39"/>
      <c r="G22" s="39"/>
      <c r="H22" s="39"/>
      <c r="I22" s="145" t="s">
        <v>26</v>
      </c>
      <c r="J22" s="135" t="s">
        <v>27</v>
      </c>
      <c r="K22" s="39"/>
      <c r="L22" s="14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5" t="s">
        <v>28</v>
      </c>
      <c r="F23" s="39"/>
      <c r="G23" s="39"/>
      <c r="H23" s="39"/>
      <c r="I23" s="145" t="s">
        <v>29</v>
      </c>
      <c r="J23" s="135" t="s">
        <v>30</v>
      </c>
      <c r="K23" s="39"/>
      <c r="L23" s="14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5" t="s">
        <v>35</v>
      </c>
      <c r="E25" s="39"/>
      <c r="F25" s="39"/>
      <c r="G25" s="39"/>
      <c r="H25" s="39"/>
      <c r="I25" s="145" t="s">
        <v>26</v>
      </c>
      <c r="J25" s="135" t="s">
        <v>27</v>
      </c>
      <c r="K25" s="39"/>
      <c r="L25" s="14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5" t="s">
        <v>322</v>
      </c>
      <c r="F26" s="39"/>
      <c r="G26" s="39"/>
      <c r="H26" s="39"/>
      <c r="I26" s="145" t="s">
        <v>29</v>
      </c>
      <c r="J26" s="135" t="s">
        <v>30</v>
      </c>
      <c r="K26" s="39"/>
      <c r="L26" s="14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7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5" t="s">
        <v>36</v>
      </c>
      <c r="E28" s="39"/>
      <c r="F28" s="39"/>
      <c r="G28" s="39"/>
      <c r="H28" s="39"/>
      <c r="I28" s="39"/>
      <c r="J28" s="39"/>
      <c r="K28" s="39"/>
      <c r="L28" s="14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4"/>
      <c r="E31" s="154"/>
      <c r="F31" s="154"/>
      <c r="G31" s="154"/>
      <c r="H31" s="154"/>
      <c r="I31" s="154"/>
      <c r="J31" s="154"/>
      <c r="K31" s="154"/>
      <c r="L31" s="14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5" t="s">
        <v>38</v>
      </c>
      <c r="E32" s="39"/>
      <c r="F32" s="39"/>
      <c r="G32" s="39"/>
      <c r="H32" s="39"/>
      <c r="I32" s="39"/>
      <c r="J32" s="156">
        <f>ROUND(J93, 2)</f>
        <v>0</v>
      </c>
      <c r="K32" s="39"/>
      <c r="L32" s="14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4"/>
      <c r="E33" s="154"/>
      <c r="F33" s="154"/>
      <c r="G33" s="154"/>
      <c r="H33" s="154"/>
      <c r="I33" s="154"/>
      <c r="J33" s="154"/>
      <c r="K33" s="154"/>
      <c r="L33" s="14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7" t="s">
        <v>40</v>
      </c>
      <c r="G34" s="39"/>
      <c r="H34" s="39"/>
      <c r="I34" s="157" t="s">
        <v>39</v>
      </c>
      <c r="J34" s="157" t="s">
        <v>41</v>
      </c>
      <c r="K34" s="39"/>
      <c r="L34" s="14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8" t="s">
        <v>42</v>
      </c>
      <c r="E35" s="145" t="s">
        <v>43</v>
      </c>
      <c r="F35" s="159">
        <f>ROUND((SUM(BE93:BE339)),  2)</f>
        <v>0</v>
      </c>
      <c r="G35" s="39"/>
      <c r="H35" s="39"/>
      <c r="I35" s="160">
        <v>0.20999999999999999</v>
      </c>
      <c r="J35" s="159">
        <f>ROUND(((SUM(BE93:BE339))*I35),  2)</f>
        <v>0</v>
      </c>
      <c r="K35" s="39"/>
      <c r="L35" s="14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5" t="s">
        <v>44</v>
      </c>
      <c r="F36" s="159">
        <f>ROUND((SUM(BF93:BF339)),  2)</f>
        <v>0</v>
      </c>
      <c r="G36" s="39"/>
      <c r="H36" s="39"/>
      <c r="I36" s="160">
        <v>0.12</v>
      </c>
      <c r="J36" s="159">
        <f>ROUND(((SUM(BF93:BF339))*I36),  2)</f>
        <v>0</v>
      </c>
      <c r="K36" s="39"/>
      <c r="L36" s="14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5" t="s">
        <v>42</v>
      </c>
      <c r="E37" s="145" t="s">
        <v>45</v>
      </c>
      <c r="F37" s="159">
        <f>ROUND((SUM(BG93:BG339)),  2)</f>
        <v>0</v>
      </c>
      <c r="G37" s="39"/>
      <c r="H37" s="39"/>
      <c r="I37" s="160">
        <v>0.20999999999999999</v>
      </c>
      <c r="J37" s="159">
        <f>0</f>
        <v>0</v>
      </c>
      <c r="K37" s="39"/>
      <c r="L37" s="14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46</v>
      </c>
      <c r="F38" s="159">
        <f>ROUND((SUM(BH93:BH339)),  2)</f>
        <v>0</v>
      </c>
      <c r="G38" s="39"/>
      <c r="H38" s="39"/>
      <c r="I38" s="160">
        <v>0.12</v>
      </c>
      <c r="J38" s="159">
        <f>0</f>
        <v>0</v>
      </c>
      <c r="K38" s="39"/>
      <c r="L38" s="14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47</v>
      </c>
      <c r="F39" s="159">
        <f>ROUND((SUM(BI93:BI339)),  2)</f>
        <v>0</v>
      </c>
      <c r="G39" s="39"/>
      <c r="H39" s="39"/>
      <c r="I39" s="160">
        <v>0</v>
      </c>
      <c r="J39" s="159">
        <f>0</f>
        <v>0</v>
      </c>
      <c r="K39" s="39"/>
      <c r="L39" s="14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111</v>
      </c>
      <c r="D47" s="41"/>
      <c r="E47" s="41"/>
      <c r="F47" s="41"/>
      <c r="G47" s="41"/>
      <c r="H47" s="41"/>
      <c r="I47" s="41"/>
      <c r="J47" s="41"/>
      <c r="K47" s="41"/>
      <c r="L47" s="14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26.25" customHeight="1">
      <c r="A50" s="39"/>
      <c r="B50" s="40"/>
      <c r="C50" s="41"/>
      <c r="D50" s="41"/>
      <c r="E50" s="172" t="str">
        <f>E7</f>
        <v>VD Harcov, VD Fojtka, odstranění nánosů ze štěrkových přehrážek a obnova opevnění</v>
      </c>
      <c r="F50" s="33"/>
      <c r="G50" s="33"/>
      <c r="H50" s="33"/>
      <c r="I50" s="41"/>
      <c r="J50" s="41"/>
      <c r="K50" s="41"/>
      <c r="L50" s="14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106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39"/>
      <c r="B52" s="40"/>
      <c r="C52" s="41"/>
      <c r="D52" s="41"/>
      <c r="E52" s="172" t="s">
        <v>466</v>
      </c>
      <c r="F52" s="41"/>
      <c r="G52" s="41"/>
      <c r="H52" s="41"/>
      <c r="I52" s="41"/>
      <c r="J52" s="41"/>
      <c r="K52" s="41"/>
      <c r="L52" s="14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108</v>
      </c>
      <c r="D53" s="41"/>
      <c r="E53" s="41"/>
      <c r="F53" s="41"/>
      <c r="G53" s="41"/>
      <c r="H53" s="41"/>
      <c r="I53" s="41"/>
      <c r="J53" s="41"/>
      <c r="K53" s="41"/>
      <c r="L53" s="14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1" t="str">
        <f>E11</f>
        <v>SO 02 - Opravy zdí a dlažeb</v>
      </c>
      <c r="F54" s="41"/>
      <c r="G54" s="41"/>
      <c r="H54" s="41"/>
      <c r="I54" s="41"/>
      <c r="J54" s="41"/>
      <c r="K54" s="41"/>
      <c r="L54" s="14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4" t="str">
        <f>IF(J14="","",J14)</f>
        <v>13.5.2025</v>
      </c>
      <c r="K56" s="41"/>
      <c r="L56" s="14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Povodí Labe, státní podnik</v>
      </c>
      <c r="G58" s="41"/>
      <c r="H58" s="41"/>
      <c r="I58" s="33" t="s">
        <v>33</v>
      </c>
      <c r="J58" s="37" t="str">
        <f>E23</f>
        <v>Povodí Labe, státní podnik</v>
      </c>
      <c r="K58" s="41"/>
      <c r="L58" s="14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5.6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35</v>
      </c>
      <c r="J59" s="37" t="str">
        <f>E26</f>
        <v>Pla, s.p. - Ing. Petr Kunc</v>
      </c>
      <c r="K59" s="41"/>
      <c r="L59" s="14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7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3" t="s">
        <v>112</v>
      </c>
      <c r="D61" s="174"/>
      <c r="E61" s="174"/>
      <c r="F61" s="174"/>
      <c r="G61" s="174"/>
      <c r="H61" s="174"/>
      <c r="I61" s="174"/>
      <c r="J61" s="175" t="s">
        <v>113</v>
      </c>
      <c r="K61" s="174"/>
      <c r="L61" s="147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7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6" t="s">
        <v>70</v>
      </c>
      <c r="D63" s="41"/>
      <c r="E63" s="41"/>
      <c r="F63" s="41"/>
      <c r="G63" s="41"/>
      <c r="H63" s="41"/>
      <c r="I63" s="41"/>
      <c r="J63" s="104">
        <f>J93</f>
        <v>0</v>
      </c>
      <c r="K63" s="41"/>
      <c r="L63" s="147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114</v>
      </c>
    </row>
    <row r="64" hidden="1" s="9" customFormat="1" ht="24.96" customHeight="1">
      <c r="A64" s="9"/>
      <c r="B64" s="177"/>
      <c r="C64" s="178"/>
      <c r="D64" s="179" t="s">
        <v>115</v>
      </c>
      <c r="E64" s="180"/>
      <c r="F64" s="180"/>
      <c r="G64" s="180"/>
      <c r="H64" s="180"/>
      <c r="I64" s="180"/>
      <c r="J64" s="181">
        <f>J94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3"/>
      <c r="C65" s="127"/>
      <c r="D65" s="184" t="s">
        <v>116</v>
      </c>
      <c r="E65" s="185"/>
      <c r="F65" s="185"/>
      <c r="G65" s="185"/>
      <c r="H65" s="185"/>
      <c r="I65" s="185"/>
      <c r="J65" s="186">
        <f>J95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3"/>
      <c r="C66" s="127"/>
      <c r="D66" s="184" t="s">
        <v>212</v>
      </c>
      <c r="E66" s="185"/>
      <c r="F66" s="185"/>
      <c r="G66" s="185"/>
      <c r="H66" s="185"/>
      <c r="I66" s="185"/>
      <c r="J66" s="186">
        <f>J122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3"/>
      <c r="C67" s="127"/>
      <c r="D67" s="184" t="s">
        <v>575</v>
      </c>
      <c r="E67" s="185"/>
      <c r="F67" s="185"/>
      <c r="G67" s="185"/>
      <c r="H67" s="185"/>
      <c r="I67" s="185"/>
      <c r="J67" s="186">
        <f>J229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3"/>
      <c r="C68" s="127"/>
      <c r="D68" s="184" t="s">
        <v>576</v>
      </c>
      <c r="E68" s="185"/>
      <c r="F68" s="185"/>
      <c r="G68" s="185"/>
      <c r="H68" s="185"/>
      <c r="I68" s="185"/>
      <c r="J68" s="186">
        <f>J299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9" customFormat="1" ht="24.96" customHeight="1">
      <c r="A69" s="9"/>
      <c r="B69" s="177"/>
      <c r="C69" s="178"/>
      <c r="D69" s="179" t="s">
        <v>577</v>
      </c>
      <c r="E69" s="180"/>
      <c r="F69" s="180"/>
      <c r="G69" s="180"/>
      <c r="H69" s="180"/>
      <c r="I69" s="180"/>
      <c r="J69" s="181">
        <f>J317</f>
        <v>0</v>
      </c>
      <c r="K69" s="178"/>
      <c r="L69" s="18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hidden="1" s="10" customFormat="1" ht="19.92" customHeight="1">
      <c r="A70" s="10"/>
      <c r="B70" s="183"/>
      <c r="C70" s="127"/>
      <c r="D70" s="184" t="s">
        <v>578</v>
      </c>
      <c r="E70" s="185"/>
      <c r="F70" s="185"/>
      <c r="G70" s="185"/>
      <c r="H70" s="185"/>
      <c r="I70" s="185"/>
      <c r="J70" s="186">
        <f>J318</f>
        <v>0</v>
      </c>
      <c r="K70" s="127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4.88" customHeight="1">
      <c r="A71" s="10"/>
      <c r="B71" s="183"/>
      <c r="C71" s="127"/>
      <c r="D71" s="184" t="s">
        <v>508</v>
      </c>
      <c r="E71" s="185"/>
      <c r="F71" s="185"/>
      <c r="G71" s="185"/>
      <c r="H71" s="185"/>
      <c r="I71" s="185"/>
      <c r="J71" s="186">
        <f>J336</f>
        <v>0</v>
      </c>
      <c r="K71" s="127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hidden="1" s="2" customFormat="1" ht="6.96" customHeight="1">
      <c r="A73" s="39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hidden="1"/>
    <row r="75" hidden="1"/>
    <row r="76" hidden="1"/>
    <row r="77" s="2" customFormat="1" ht="6.96" customHeight="1">
      <c r="A77" s="39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4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118</v>
      </c>
      <c r="D78" s="41"/>
      <c r="E78" s="41"/>
      <c r="F78" s="41"/>
      <c r="G78" s="41"/>
      <c r="H78" s="41"/>
      <c r="I78" s="41"/>
      <c r="J78" s="41"/>
      <c r="K78" s="41"/>
      <c r="L78" s="14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4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6.25" customHeight="1">
      <c r="A81" s="39"/>
      <c r="B81" s="40"/>
      <c r="C81" s="41"/>
      <c r="D81" s="41"/>
      <c r="E81" s="172" t="str">
        <f>E7</f>
        <v>VD Harcov, VD Fojtka, odstranění nánosů ze štěrkových přehrážek a obnova opevnění</v>
      </c>
      <c r="F81" s="33"/>
      <c r="G81" s="33"/>
      <c r="H81" s="33"/>
      <c r="I81" s="41"/>
      <c r="J81" s="41"/>
      <c r="K81" s="41"/>
      <c r="L81" s="14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" customFormat="1" ht="12" customHeight="1">
      <c r="B82" s="22"/>
      <c r="C82" s="33" t="s">
        <v>106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172" t="s">
        <v>466</v>
      </c>
      <c r="F83" s="41"/>
      <c r="G83" s="41"/>
      <c r="H83" s="41"/>
      <c r="I83" s="41"/>
      <c r="J83" s="41"/>
      <c r="K83" s="41"/>
      <c r="L83" s="14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108</v>
      </c>
      <c r="D84" s="41"/>
      <c r="E84" s="41"/>
      <c r="F84" s="41"/>
      <c r="G84" s="41"/>
      <c r="H84" s="41"/>
      <c r="I84" s="41"/>
      <c r="J84" s="41"/>
      <c r="K84" s="41"/>
      <c r="L84" s="14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1" t="str">
        <f>E11</f>
        <v>SO 02 - Opravy zdí a dlažeb</v>
      </c>
      <c r="F85" s="41"/>
      <c r="G85" s="41"/>
      <c r="H85" s="41"/>
      <c r="I85" s="41"/>
      <c r="J85" s="41"/>
      <c r="K85" s="41"/>
      <c r="L85" s="147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7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F14</f>
        <v xml:space="preserve"> </v>
      </c>
      <c r="G87" s="41"/>
      <c r="H87" s="41"/>
      <c r="I87" s="33" t="s">
        <v>23</v>
      </c>
      <c r="J87" s="74" t="str">
        <f>IF(J14="","",J14)</f>
        <v>13.5.2025</v>
      </c>
      <c r="K87" s="41"/>
      <c r="L87" s="147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7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5.65" customHeight="1">
      <c r="A89" s="39"/>
      <c r="B89" s="40"/>
      <c r="C89" s="33" t="s">
        <v>25</v>
      </c>
      <c r="D89" s="41"/>
      <c r="E89" s="41"/>
      <c r="F89" s="28" t="str">
        <f>E17</f>
        <v>Povodí Labe, státní podnik</v>
      </c>
      <c r="G89" s="41"/>
      <c r="H89" s="41"/>
      <c r="I89" s="33" t="s">
        <v>33</v>
      </c>
      <c r="J89" s="37" t="str">
        <f>E23</f>
        <v>Povodí Labe, státní podnik</v>
      </c>
      <c r="K89" s="41"/>
      <c r="L89" s="147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25.65" customHeight="1">
      <c r="A90" s="39"/>
      <c r="B90" s="40"/>
      <c r="C90" s="33" t="s">
        <v>31</v>
      </c>
      <c r="D90" s="41"/>
      <c r="E90" s="41"/>
      <c r="F90" s="28" t="str">
        <f>IF(E20="","",E20)</f>
        <v>Vyplň údaj</v>
      </c>
      <c r="G90" s="41"/>
      <c r="H90" s="41"/>
      <c r="I90" s="33" t="s">
        <v>35</v>
      </c>
      <c r="J90" s="37" t="str">
        <f>E26</f>
        <v>Pla, s.p. - Ing. Petr Kunc</v>
      </c>
      <c r="K90" s="41"/>
      <c r="L90" s="147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7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8"/>
      <c r="B92" s="189"/>
      <c r="C92" s="190" t="s">
        <v>119</v>
      </c>
      <c r="D92" s="191" t="s">
        <v>57</v>
      </c>
      <c r="E92" s="191" t="s">
        <v>53</v>
      </c>
      <c r="F92" s="191" t="s">
        <v>54</v>
      </c>
      <c r="G92" s="191" t="s">
        <v>120</v>
      </c>
      <c r="H92" s="191" t="s">
        <v>121</v>
      </c>
      <c r="I92" s="191" t="s">
        <v>122</v>
      </c>
      <c r="J92" s="191" t="s">
        <v>113</v>
      </c>
      <c r="K92" s="192" t="s">
        <v>123</v>
      </c>
      <c r="L92" s="193"/>
      <c r="M92" s="94" t="s">
        <v>19</v>
      </c>
      <c r="N92" s="95" t="s">
        <v>42</v>
      </c>
      <c r="O92" s="95" t="s">
        <v>124</v>
      </c>
      <c r="P92" s="95" t="s">
        <v>125</v>
      </c>
      <c r="Q92" s="95" t="s">
        <v>126</v>
      </c>
      <c r="R92" s="95" t="s">
        <v>127</v>
      </c>
      <c r="S92" s="95" t="s">
        <v>128</v>
      </c>
      <c r="T92" s="95" t="s">
        <v>129</v>
      </c>
      <c r="U92" s="96" t="s">
        <v>130</v>
      </c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</row>
    <row r="93" s="2" customFormat="1" ht="22.8" customHeight="1">
      <c r="A93" s="39"/>
      <c r="B93" s="40"/>
      <c r="C93" s="101" t="s">
        <v>131</v>
      </c>
      <c r="D93" s="41"/>
      <c r="E93" s="41"/>
      <c r="F93" s="41"/>
      <c r="G93" s="41"/>
      <c r="H93" s="41"/>
      <c r="I93" s="41"/>
      <c r="J93" s="194">
        <f>BK93</f>
        <v>0</v>
      </c>
      <c r="K93" s="41"/>
      <c r="L93" s="45"/>
      <c r="M93" s="97"/>
      <c r="N93" s="195"/>
      <c r="O93" s="98"/>
      <c r="P93" s="196">
        <f>P94+P317</f>
        <v>0</v>
      </c>
      <c r="Q93" s="98"/>
      <c r="R93" s="196">
        <f>R94+R317</f>
        <v>29.384035600000001</v>
      </c>
      <c r="S93" s="98"/>
      <c r="T93" s="196">
        <f>T94+T317</f>
        <v>19.373945000000003</v>
      </c>
      <c r="U93" s="9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71</v>
      </c>
      <c r="AU93" s="18" t="s">
        <v>114</v>
      </c>
      <c r="BK93" s="197">
        <f>BK94+BK317</f>
        <v>0</v>
      </c>
    </row>
    <row r="94" s="12" customFormat="1" ht="25.92" customHeight="1">
      <c r="A94" s="12"/>
      <c r="B94" s="198"/>
      <c r="C94" s="199"/>
      <c r="D94" s="200" t="s">
        <v>71</v>
      </c>
      <c r="E94" s="201" t="s">
        <v>132</v>
      </c>
      <c r="F94" s="201" t="s">
        <v>133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P95+P122+P229+P299</f>
        <v>0</v>
      </c>
      <c r="Q94" s="206"/>
      <c r="R94" s="207">
        <f>R95+R122+R229+R299</f>
        <v>29.0114172</v>
      </c>
      <c r="S94" s="206"/>
      <c r="T94" s="207">
        <f>T95+T122+T229+T299</f>
        <v>19.058345000000003</v>
      </c>
      <c r="U94" s="208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79</v>
      </c>
      <c r="AT94" s="210" t="s">
        <v>71</v>
      </c>
      <c r="AU94" s="210" t="s">
        <v>72</v>
      </c>
      <c r="AY94" s="209" t="s">
        <v>134</v>
      </c>
      <c r="BK94" s="211">
        <f>BK95+BK122+BK229+BK299</f>
        <v>0</v>
      </c>
    </row>
    <row r="95" s="12" customFormat="1" ht="22.8" customHeight="1">
      <c r="A95" s="12"/>
      <c r="B95" s="198"/>
      <c r="C95" s="199"/>
      <c r="D95" s="200" t="s">
        <v>71</v>
      </c>
      <c r="E95" s="212" t="s">
        <v>79</v>
      </c>
      <c r="F95" s="212" t="s">
        <v>135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SUM(P96:P121)</f>
        <v>0</v>
      </c>
      <c r="Q95" s="206"/>
      <c r="R95" s="207">
        <f>SUM(R96:R121)</f>
        <v>0</v>
      </c>
      <c r="S95" s="206"/>
      <c r="T95" s="207">
        <f>SUM(T96:T121)</f>
        <v>0</v>
      </c>
      <c r="U95" s="208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79</v>
      </c>
      <c r="AT95" s="210" t="s">
        <v>71</v>
      </c>
      <c r="AU95" s="210" t="s">
        <v>79</v>
      </c>
      <c r="AY95" s="209" t="s">
        <v>134</v>
      </c>
      <c r="BK95" s="211">
        <f>SUM(BK96:BK121)</f>
        <v>0</v>
      </c>
    </row>
    <row r="96" s="2" customFormat="1" ht="16.5" customHeight="1">
      <c r="A96" s="39"/>
      <c r="B96" s="40"/>
      <c r="C96" s="214" t="s">
        <v>79</v>
      </c>
      <c r="D96" s="214" t="s">
        <v>136</v>
      </c>
      <c r="E96" s="215" t="s">
        <v>137</v>
      </c>
      <c r="F96" s="216" t="s">
        <v>138</v>
      </c>
      <c r="G96" s="217" t="s">
        <v>139</v>
      </c>
      <c r="H96" s="218">
        <v>1</v>
      </c>
      <c r="I96" s="219"/>
      <c r="J96" s="220">
        <f>ROUND(I96*H96,2)</f>
        <v>0</v>
      </c>
      <c r="K96" s="216" t="s">
        <v>19</v>
      </c>
      <c r="L96" s="45"/>
      <c r="M96" s="221" t="s">
        <v>19</v>
      </c>
      <c r="N96" s="222" t="s">
        <v>45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3">
        <f>S96*H96</f>
        <v>0</v>
      </c>
      <c r="U96" s="224" t="s">
        <v>19</v>
      </c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5" t="s">
        <v>140</v>
      </c>
      <c r="AT96" s="225" t="s">
        <v>136</v>
      </c>
      <c r="AU96" s="225" t="s">
        <v>81</v>
      </c>
      <c r="AY96" s="18" t="s">
        <v>134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8" t="s">
        <v>140</v>
      </c>
      <c r="BK96" s="226">
        <f>ROUND(I96*H96,2)</f>
        <v>0</v>
      </c>
      <c r="BL96" s="18" t="s">
        <v>140</v>
      </c>
      <c r="BM96" s="225" t="s">
        <v>579</v>
      </c>
    </row>
    <row r="97" s="2" customFormat="1">
      <c r="A97" s="39"/>
      <c r="B97" s="40"/>
      <c r="C97" s="41"/>
      <c r="D97" s="227" t="s">
        <v>142</v>
      </c>
      <c r="E97" s="41"/>
      <c r="F97" s="228" t="s">
        <v>143</v>
      </c>
      <c r="G97" s="41"/>
      <c r="H97" s="41"/>
      <c r="I97" s="229"/>
      <c r="J97" s="41"/>
      <c r="K97" s="41"/>
      <c r="L97" s="45"/>
      <c r="M97" s="230"/>
      <c r="N97" s="231"/>
      <c r="O97" s="86"/>
      <c r="P97" s="86"/>
      <c r="Q97" s="86"/>
      <c r="R97" s="86"/>
      <c r="S97" s="86"/>
      <c r="T97" s="86"/>
      <c r="U97" s="87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142</v>
      </c>
      <c r="AU97" s="18" t="s">
        <v>81</v>
      </c>
    </row>
    <row r="98" s="13" customFormat="1">
      <c r="A98" s="13"/>
      <c r="B98" s="232"/>
      <c r="C98" s="233"/>
      <c r="D98" s="227" t="s">
        <v>144</v>
      </c>
      <c r="E98" s="234" t="s">
        <v>19</v>
      </c>
      <c r="F98" s="235" t="s">
        <v>476</v>
      </c>
      <c r="G98" s="233"/>
      <c r="H98" s="234" t="s">
        <v>19</v>
      </c>
      <c r="I98" s="236"/>
      <c r="J98" s="233"/>
      <c r="K98" s="233"/>
      <c r="L98" s="237"/>
      <c r="M98" s="238"/>
      <c r="N98" s="239"/>
      <c r="O98" s="239"/>
      <c r="P98" s="239"/>
      <c r="Q98" s="239"/>
      <c r="R98" s="239"/>
      <c r="S98" s="239"/>
      <c r="T98" s="239"/>
      <c r="U98" s="240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144</v>
      </c>
      <c r="AU98" s="241" t="s">
        <v>81</v>
      </c>
      <c r="AV98" s="13" t="s">
        <v>79</v>
      </c>
      <c r="AW98" s="13" t="s">
        <v>34</v>
      </c>
      <c r="AX98" s="13" t="s">
        <v>72</v>
      </c>
      <c r="AY98" s="241" t="s">
        <v>134</v>
      </c>
    </row>
    <row r="99" s="14" customFormat="1">
      <c r="A99" s="14"/>
      <c r="B99" s="242"/>
      <c r="C99" s="243"/>
      <c r="D99" s="227" t="s">
        <v>144</v>
      </c>
      <c r="E99" s="244" t="s">
        <v>19</v>
      </c>
      <c r="F99" s="245" t="s">
        <v>79</v>
      </c>
      <c r="G99" s="243"/>
      <c r="H99" s="246">
        <v>1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0"/>
      <c r="U99" s="251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144</v>
      </c>
      <c r="AU99" s="252" t="s">
        <v>81</v>
      </c>
      <c r="AV99" s="14" t="s">
        <v>81</v>
      </c>
      <c r="AW99" s="14" t="s">
        <v>34</v>
      </c>
      <c r="AX99" s="14" t="s">
        <v>79</v>
      </c>
      <c r="AY99" s="252" t="s">
        <v>134</v>
      </c>
    </row>
    <row r="100" s="2" customFormat="1" ht="16.5" customHeight="1">
      <c r="A100" s="39"/>
      <c r="B100" s="40"/>
      <c r="C100" s="214" t="s">
        <v>81</v>
      </c>
      <c r="D100" s="214" t="s">
        <v>136</v>
      </c>
      <c r="E100" s="215" t="s">
        <v>580</v>
      </c>
      <c r="F100" s="216" t="s">
        <v>581</v>
      </c>
      <c r="G100" s="217" t="s">
        <v>148</v>
      </c>
      <c r="H100" s="218">
        <v>18</v>
      </c>
      <c r="I100" s="219"/>
      <c r="J100" s="220">
        <f>ROUND(I100*H100,2)</f>
        <v>0</v>
      </c>
      <c r="K100" s="216" t="s">
        <v>149</v>
      </c>
      <c r="L100" s="45"/>
      <c r="M100" s="221" t="s">
        <v>19</v>
      </c>
      <c r="N100" s="222" t="s">
        <v>45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3">
        <f>S100*H100</f>
        <v>0</v>
      </c>
      <c r="U100" s="224" t="s">
        <v>19</v>
      </c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5" t="s">
        <v>140</v>
      </c>
      <c r="AT100" s="225" t="s">
        <v>136</v>
      </c>
      <c r="AU100" s="225" t="s">
        <v>81</v>
      </c>
      <c r="AY100" s="18" t="s">
        <v>134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140</v>
      </c>
      <c r="BK100" s="226">
        <f>ROUND(I100*H100,2)</f>
        <v>0</v>
      </c>
      <c r="BL100" s="18" t="s">
        <v>140</v>
      </c>
      <c r="BM100" s="225" t="s">
        <v>582</v>
      </c>
    </row>
    <row r="101" s="2" customFormat="1">
      <c r="A101" s="39"/>
      <c r="B101" s="40"/>
      <c r="C101" s="41"/>
      <c r="D101" s="227" t="s">
        <v>142</v>
      </c>
      <c r="E101" s="41"/>
      <c r="F101" s="228" t="s">
        <v>583</v>
      </c>
      <c r="G101" s="41"/>
      <c r="H101" s="41"/>
      <c r="I101" s="229"/>
      <c r="J101" s="41"/>
      <c r="K101" s="41"/>
      <c r="L101" s="45"/>
      <c r="M101" s="230"/>
      <c r="N101" s="231"/>
      <c r="O101" s="86"/>
      <c r="P101" s="86"/>
      <c r="Q101" s="86"/>
      <c r="R101" s="86"/>
      <c r="S101" s="86"/>
      <c r="T101" s="86"/>
      <c r="U101" s="87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142</v>
      </c>
      <c r="AU101" s="18" t="s">
        <v>81</v>
      </c>
    </row>
    <row r="102" s="2" customFormat="1">
      <c r="A102" s="39"/>
      <c r="B102" s="40"/>
      <c r="C102" s="41"/>
      <c r="D102" s="253" t="s">
        <v>152</v>
      </c>
      <c r="E102" s="41"/>
      <c r="F102" s="254" t="s">
        <v>584</v>
      </c>
      <c r="G102" s="41"/>
      <c r="H102" s="41"/>
      <c r="I102" s="229"/>
      <c r="J102" s="41"/>
      <c r="K102" s="41"/>
      <c r="L102" s="45"/>
      <c r="M102" s="230"/>
      <c r="N102" s="231"/>
      <c r="O102" s="86"/>
      <c r="P102" s="86"/>
      <c r="Q102" s="86"/>
      <c r="R102" s="86"/>
      <c r="S102" s="86"/>
      <c r="T102" s="86"/>
      <c r="U102" s="87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152</v>
      </c>
      <c r="AU102" s="18" t="s">
        <v>81</v>
      </c>
    </row>
    <row r="103" s="13" customFormat="1">
      <c r="A103" s="13"/>
      <c r="B103" s="232"/>
      <c r="C103" s="233"/>
      <c r="D103" s="227" t="s">
        <v>144</v>
      </c>
      <c r="E103" s="234" t="s">
        <v>19</v>
      </c>
      <c r="F103" s="235" t="s">
        <v>189</v>
      </c>
      <c r="G103" s="233"/>
      <c r="H103" s="234" t="s">
        <v>19</v>
      </c>
      <c r="I103" s="236"/>
      <c r="J103" s="233"/>
      <c r="K103" s="233"/>
      <c r="L103" s="237"/>
      <c r="M103" s="238"/>
      <c r="N103" s="239"/>
      <c r="O103" s="239"/>
      <c r="P103" s="239"/>
      <c r="Q103" s="239"/>
      <c r="R103" s="239"/>
      <c r="S103" s="239"/>
      <c r="T103" s="239"/>
      <c r="U103" s="240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144</v>
      </c>
      <c r="AU103" s="241" t="s">
        <v>81</v>
      </c>
      <c r="AV103" s="13" t="s">
        <v>79</v>
      </c>
      <c r="AW103" s="13" t="s">
        <v>34</v>
      </c>
      <c r="AX103" s="13" t="s">
        <v>72</v>
      </c>
      <c r="AY103" s="241" t="s">
        <v>134</v>
      </c>
    </row>
    <row r="104" s="13" customFormat="1">
      <c r="A104" s="13"/>
      <c r="B104" s="232"/>
      <c r="C104" s="233"/>
      <c r="D104" s="227" t="s">
        <v>144</v>
      </c>
      <c r="E104" s="234" t="s">
        <v>19</v>
      </c>
      <c r="F104" s="235" t="s">
        <v>585</v>
      </c>
      <c r="G104" s="233"/>
      <c r="H104" s="234" t="s">
        <v>19</v>
      </c>
      <c r="I104" s="236"/>
      <c r="J104" s="233"/>
      <c r="K104" s="233"/>
      <c r="L104" s="237"/>
      <c r="M104" s="238"/>
      <c r="N104" s="239"/>
      <c r="O104" s="239"/>
      <c r="P104" s="239"/>
      <c r="Q104" s="239"/>
      <c r="R104" s="239"/>
      <c r="S104" s="239"/>
      <c r="T104" s="239"/>
      <c r="U104" s="240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1" t="s">
        <v>144</v>
      </c>
      <c r="AU104" s="241" t="s">
        <v>81</v>
      </c>
      <c r="AV104" s="13" t="s">
        <v>79</v>
      </c>
      <c r="AW104" s="13" t="s">
        <v>34</v>
      </c>
      <c r="AX104" s="13" t="s">
        <v>72</v>
      </c>
      <c r="AY104" s="241" t="s">
        <v>134</v>
      </c>
    </row>
    <row r="105" s="14" customFormat="1">
      <c r="A105" s="14"/>
      <c r="B105" s="242"/>
      <c r="C105" s="243"/>
      <c r="D105" s="227" t="s">
        <v>144</v>
      </c>
      <c r="E105" s="244" t="s">
        <v>19</v>
      </c>
      <c r="F105" s="245" t="s">
        <v>291</v>
      </c>
      <c r="G105" s="243"/>
      <c r="H105" s="246">
        <v>18</v>
      </c>
      <c r="I105" s="247"/>
      <c r="J105" s="243"/>
      <c r="K105" s="243"/>
      <c r="L105" s="248"/>
      <c r="M105" s="249"/>
      <c r="N105" s="250"/>
      <c r="O105" s="250"/>
      <c r="P105" s="250"/>
      <c r="Q105" s="250"/>
      <c r="R105" s="250"/>
      <c r="S105" s="250"/>
      <c r="T105" s="250"/>
      <c r="U105" s="251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2" t="s">
        <v>144</v>
      </c>
      <c r="AU105" s="252" t="s">
        <v>81</v>
      </c>
      <c r="AV105" s="14" t="s">
        <v>81</v>
      </c>
      <c r="AW105" s="14" t="s">
        <v>34</v>
      </c>
      <c r="AX105" s="14" t="s">
        <v>72</v>
      </c>
      <c r="AY105" s="252" t="s">
        <v>134</v>
      </c>
    </row>
    <row r="106" s="15" customFormat="1">
      <c r="A106" s="15"/>
      <c r="B106" s="255"/>
      <c r="C106" s="256"/>
      <c r="D106" s="227" t="s">
        <v>144</v>
      </c>
      <c r="E106" s="257" t="s">
        <v>19</v>
      </c>
      <c r="F106" s="258" t="s">
        <v>158</v>
      </c>
      <c r="G106" s="256"/>
      <c r="H106" s="259">
        <v>18</v>
      </c>
      <c r="I106" s="260"/>
      <c r="J106" s="256"/>
      <c r="K106" s="256"/>
      <c r="L106" s="261"/>
      <c r="M106" s="262"/>
      <c r="N106" s="263"/>
      <c r="O106" s="263"/>
      <c r="P106" s="263"/>
      <c r="Q106" s="263"/>
      <c r="R106" s="263"/>
      <c r="S106" s="263"/>
      <c r="T106" s="263"/>
      <c r="U106" s="264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5" t="s">
        <v>144</v>
      </c>
      <c r="AU106" s="265" t="s">
        <v>81</v>
      </c>
      <c r="AV106" s="15" t="s">
        <v>140</v>
      </c>
      <c r="AW106" s="15" t="s">
        <v>34</v>
      </c>
      <c r="AX106" s="15" t="s">
        <v>79</v>
      </c>
      <c r="AY106" s="265" t="s">
        <v>134</v>
      </c>
    </row>
    <row r="107" s="2" customFormat="1" ht="37.8" customHeight="1">
      <c r="A107" s="39"/>
      <c r="B107" s="40"/>
      <c r="C107" s="214" t="s">
        <v>97</v>
      </c>
      <c r="D107" s="214" t="s">
        <v>136</v>
      </c>
      <c r="E107" s="215" t="s">
        <v>586</v>
      </c>
      <c r="F107" s="216" t="s">
        <v>587</v>
      </c>
      <c r="G107" s="217" t="s">
        <v>169</v>
      </c>
      <c r="H107" s="218">
        <v>3.6000000000000001</v>
      </c>
      <c r="I107" s="219"/>
      <c r="J107" s="220">
        <f>ROUND(I107*H107,2)</f>
        <v>0</v>
      </c>
      <c r="K107" s="216" t="s">
        <v>149</v>
      </c>
      <c r="L107" s="45"/>
      <c r="M107" s="221" t="s">
        <v>19</v>
      </c>
      <c r="N107" s="222" t="s">
        <v>45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3">
        <f>S107*H107</f>
        <v>0</v>
      </c>
      <c r="U107" s="224" t="s">
        <v>19</v>
      </c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5" t="s">
        <v>140</v>
      </c>
      <c r="AT107" s="225" t="s">
        <v>136</v>
      </c>
      <c r="AU107" s="225" t="s">
        <v>81</v>
      </c>
      <c r="AY107" s="18" t="s">
        <v>134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8" t="s">
        <v>140</v>
      </c>
      <c r="BK107" s="226">
        <f>ROUND(I107*H107,2)</f>
        <v>0</v>
      </c>
      <c r="BL107" s="18" t="s">
        <v>140</v>
      </c>
      <c r="BM107" s="225" t="s">
        <v>588</v>
      </c>
    </row>
    <row r="108" s="2" customFormat="1">
      <c r="A108" s="39"/>
      <c r="B108" s="40"/>
      <c r="C108" s="41"/>
      <c r="D108" s="227" t="s">
        <v>142</v>
      </c>
      <c r="E108" s="41"/>
      <c r="F108" s="228" t="s">
        <v>589</v>
      </c>
      <c r="G108" s="41"/>
      <c r="H108" s="41"/>
      <c r="I108" s="229"/>
      <c r="J108" s="41"/>
      <c r="K108" s="41"/>
      <c r="L108" s="45"/>
      <c r="M108" s="230"/>
      <c r="N108" s="231"/>
      <c r="O108" s="86"/>
      <c r="P108" s="86"/>
      <c r="Q108" s="86"/>
      <c r="R108" s="86"/>
      <c r="S108" s="86"/>
      <c r="T108" s="86"/>
      <c r="U108" s="87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142</v>
      </c>
      <c r="AU108" s="18" t="s">
        <v>81</v>
      </c>
    </row>
    <row r="109" s="2" customFormat="1">
      <c r="A109" s="39"/>
      <c r="B109" s="40"/>
      <c r="C109" s="41"/>
      <c r="D109" s="253" t="s">
        <v>152</v>
      </c>
      <c r="E109" s="41"/>
      <c r="F109" s="254" t="s">
        <v>590</v>
      </c>
      <c r="G109" s="41"/>
      <c r="H109" s="41"/>
      <c r="I109" s="229"/>
      <c r="J109" s="41"/>
      <c r="K109" s="41"/>
      <c r="L109" s="45"/>
      <c r="M109" s="230"/>
      <c r="N109" s="231"/>
      <c r="O109" s="86"/>
      <c r="P109" s="86"/>
      <c r="Q109" s="86"/>
      <c r="R109" s="86"/>
      <c r="S109" s="86"/>
      <c r="T109" s="86"/>
      <c r="U109" s="87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152</v>
      </c>
      <c r="AU109" s="18" t="s">
        <v>81</v>
      </c>
    </row>
    <row r="110" s="13" customFormat="1">
      <c r="A110" s="13"/>
      <c r="B110" s="232"/>
      <c r="C110" s="233"/>
      <c r="D110" s="227" t="s">
        <v>144</v>
      </c>
      <c r="E110" s="234" t="s">
        <v>19</v>
      </c>
      <c r="F110" s="235" t="s">
        <v>189</v>
      </c>
      <c r="G110" s="233"/>
      <c r="H110" s="234" t="s">
        <v>19</v>
      </c>
      <c r="I110" s="236"/>
      <c r="J110" s="233"/>
      <c r="K110" s="233"/>
      <c r="L110" s="237"/>
      <c r="M110" s="238"/>
      <c r="N110" s="239"/>
      <c r="O110" s="239"/>
      <c r="P110" s="239"/>
      <c r="Q110" s="239"/>
      <c r="R110" s="239"/>
      <c r="S110" s="239"/>
      <c r="T110" s="239"/>
      <c r="U110" s="240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144</v>
      </c>
      <c r="AU110" s="241" t="s">
        <v>81</v>
      </c>
      <c r="AV110" s="13" t="s">
        <v>79</v>
      </c>
      <c r="AW110" s="13" t="s">
        <v>34</v>
      </c>
      <c r="AX110" s="13" t="s">
        <v>72</v>
      </c>
      <c r="AY110" s="241" t="s">
        <v>134</v>
      </c>
    </row>
    <row r="111" s="13" customFormat="1">
      <c r="A111" s="13"/>
      <c r="B111" s="232"/>
      <c r="C111" s="233"/>
      <c r="D111" s="227" t="s">
        <v>144</v>
      </c>
      <c r="E111" s="234" t="s">
        <v>19</v>
      </c>
      <c r="F111" s="235" t="s">
        <v>591</v>
      </c>
      <c r="G111" s="233"/>
      <c r="H111" s="234" t="s">
        <v>19</v>
      </c>
      <c r="I111" s="236"/>
      <c r="J111" s="233"/>
      <c r="K111" s="233"/>
      <c r="L111" s="237"/>
      <c r="M111" s="238"/>
      <c r="N111" s="239"/>
      <c r="O111" s="239"/>
      <c r="P111" s="239"/>
      <c r="Q111" s="239"/>
      <c r="R111" s="239"/>
      <c r="S111" s="239"/>
      <c r="T111" s="239"/>
      <c r="U111" s="240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1" t="s">
        <v>144</v>
      </c>
      <c r="AU111" s="241" t="s">
        <v>81</v>
      </c>
      <c r="AV111" s="13" t="s">
        <v>79</v>
      </c>
      <c r="AW111" s="13" t="s">
        <v>34</v>
      </c>
      <c r="AX111" s="13" t="s">
        <v>72</v>
      </c>
      <c r="AY111" s="241" t="s">
        <v>134</v>
      </c>
    </row>
    <row r="112" s="14" customFormat="1">
      <c r="A112" s="14"/>
      <c r="B112" s="242"/>
      <c r="C112" s="243"/>
      <c r="D112" s="227" t="s">
        <v>144</v>
      </c>
      <c r="E112" s="244" t="s">
        <v>19</v>
      </c>
      <c r="F112" s="245" t="s">
        <v>592</v>
      </c>
      <c r="G112" s="243"/>
      <c r="H112" s="246">
        <v>3.6000000000000001</v>
      </c>
      <c r="I112" s="247"/>
      <c r="J112" s="243"/>
      <c r="K112" s="243"/>
      <c r="L112" s="248"/>
      <c r="M112" s="249"/>
      <c r="N112" s="250"/>
      <c r="O112" s="250"/>
      <c r="P112" s="250"/>
      <c r="Q112" s="250"/>
      <c r="R112" s="250"/>
      <c r="S112" s="250"/>
      <c r="T112" s="250"/>
      <c r="U112" s="251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2" t="s">
        <v>144</v>
      </c>
      <c r="AU112" s="252" t="s">
        <v>81</v>
      </c>
      <c r="AV112" s="14" t="s">
        <v>81</v>
      </c>
      <c r="AW112" s="14" t="s">
        <v>34</v>
      </c>
      <c r="AX112" s="14" t="s">
        <v>72</v>
      </c>
      <c r="AY112" s="252" t="s">
        <v>134</v>
      </c>
    </row>
    <row r="113" s="15" customFormat="1">
      <c r="A113" s="15"/>
      <c r="B113" s="255"/>
      <c r="C113" s="256"/>
      <c r="D113" s="227" t="s">
        <v>144</v>
      </c>
      <c r="E113" s="257" t="s">
        <v>19</v>
      </c>
      <c r="F113" s="258" t="s">
        <v>158</v>
      </c>
      <c r="G113" s="256"/>
      <c r="H113" s="259">
        <v>3.6000000000000001</v>
      </c>
      <c r="I113" s="260"/>
      <c r="J113" s="256"/>
      <c r="K113" s="256"/>
      <c r="L113" s="261"/>
      <c r="M113" s="262"/>
      <c r="N113" s="263"/>
      <c r="O113" s="263"/>
      <c r="P113" s="263"/>
      <c r="Q113" s="263"/>
      <c r="R113" s="263"/>
      <c r="S113" s="263"/>
      <c r="T113" s="263"/>
      <c r="U113" s="264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5" t="s">
        <v>144</v>
      </c>
      <c r="AU113" s="265" t="s">
        <v>81</v>
      </c>
      <c r="AV113" s="15" t="s">
        <v>140</v>
      </c>
      <c r="AW113" s="15" t="s">
        <v>34</v>
      </c>
      <c r="AX113" s="15" t="s">
        <v>79</v>
      </c>
      <c r="AY113" s="265" t="s">
        <v>134</v>
      </c>
    </row>
    <row r="114" s="2" customFormat="1" ht="24.15" customHeight="1">
      <c r="A114" s="39"/>
      <c r="B114" s="40"/>
      <c r="C114" s="214" t="s">
        <v>140</v>
      </c>
      <c r="D114" s="214" t="s">
        <v>136</v>
      </c>
      <c r="E114" s="215" t="s">
        <v>542</v>
      </c>
      <c r="F114" s="216" t="s">
        <v>543</v>
      </c>
      <c r="G114" s="217" t="s">
        <v>148</v>
      </c>
      <c r="H114" s="218">
        <v>18</v>
      </c>
      <c r="I114" s="219"/>
      <c r="J114" s="220">
        <f>ROUND(I114*H114,2)</f>
        <v>0</v>
      </c>
      <c r="K114" s="216" t="s">
        <v>149</v>
      </c>
      <c r="L114" s="45"/>
      <c r="M114" s="221" t="s">
        <v>19</v>
      </c>
      <c r="N114" s="222" t="s">
        <v>45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3">
        <f>S114*H114</f>
        <v>0</v>
      </c>
      <c r="U114" s="224" t="s">
        <v>19</v>
      </c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5" t="s">
        <v>140</v>
      </c>
      <c r="AT114" s="225" t="s">
        <v>136</v>
      </c>
      <c r="AU114" s="225" t="s">
        <v>81</v>
      </c>
      <c r="AY114" s="18" t="s">
        <v>134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140</v>
      </c>
      <c r="BK114" s="226">
        <f>ROUND(I114*H114,2)</f>
        <v>0</v>
      </c>
      <c r="BL114" s="18" t="s">
        <v>140</v>
      </c>
      <c r="BM114" s="225" t="s">
        <v>593</v>
      </c>
    </row>
    <row r="115" s="2" customFormat="1">
      <c r="A115" s="39"/>
      <c r="B115" s="40"/>
      <c r="C115" s="41"/>
      <c r="D115" s="227" t="s">
        <v>142</v>
      </c>
      <c r="E115" s="41"/>
      <c r="F115" s="228" t="s">
        <v>545</v>
      </c>
      <c r="G115" s="41"/>
      <c r="H115" s="41"/>
      <c r="I115" s="229"/>
      <c r="J115" s="41"/>
      <c r="K115" s="41"/>
      <c r="L115" s="45"/>
      <c r="M115" s="230"/>
      <c r="N115" s="231"/>
      <c r="O115" s="86"/>
      <c r="P115" s="86"/>
      <c r="Q115" s="86"/>
      <c r="R115" s="86"/>
      <c r="S115" s="86"/>
      <c r="T115" s="86"/>
      <c r="U115" s="87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142</v>
      </c>
      <c r="AU115" s="18" t="s">
        <v>81</v>
      </c>
    </row>
    <row r="116" s="2" customFormat="1">
      <c r="A116" s="39"/>
      <c r="B116" s="40"/>
      <c r="C116" s="41"/>
      <c r="D116" s="253" t="s">
        <v>152</v>
      </c>
      <c r="E116" s="41"/>
      <c r="F116" s="254" t="s">
        <v>546</v>
      </c>
      <c r="G116" s="41"/>
      <c r="H116" s="41"/>
      <c r="I116" s="229"/>
      <c r="J116" s="41"/>
      <c r="K116" s="41"/>
      <c r="L116" s="45"/>
      <c r="M116" s="230"/>
      <c r="N116" s="231"/>
      <c r="O116" s="86"/>
      <c r="P116" s="86"/>
      <c r="Q116" s="86"/>
      <c r="R116" s="86"/>
      <c r="S116" s="86"/>
      <c r="T116" s="86"/>
      <c r="U116" s="87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152</v>
      </c>
      <c r="AU116" s="18" t="s">
        <v>81</v>
      </c>
    </row>
    <row r="117" s="13" customFormat="1">
      <c r="A117" s="13"/>
      <c r="B117" s="232"/>
      <c r="C117" s="233"/>
      <c r="D117" s="227" t="s">
        <v>144</v>
      </c>
      <c r="E117" s="234" t="s">
        <v>19</v>
      </c>
      <c r="F117" s="235" t="s">
        <v>189</v>
      </c>
      <c r="G117" s="233"/>
      <c r="H117" s="234" t="s">
        <v>19</v>
      </c>
      <c r="I117" s="236"/>
      <c r="J117" s="233"/>
      <c r="K117" s="233"/>
      <c r="L117" s="237"/>
      <c r="M117" s="238"/>
      <c r="N117" s="239"/>
      <c r="O117" s="239"/>
      <c r="P117" s="239"/>
      <c r="Q117" s="239"/>
      <c r="R117" s="239"/>
      <c r="S117" s="239"/>
      <c r="T117" s="239"/>
      <c r="U117" s="240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144</v>
      </c>
      <c r="AU117" s="241" t="s">
        <v>81</v>
      </c>
      <c r="AV117" s="13" t="s">
        <v>79</v>
      </c>
      <c r="AW117" s="13" t="s">
        <v>34</v>
      </c>
      <c r="AX117" s="13" t="s">
        <v>72</v>
      </c>
      <c r="AY117" s="241" t="s">
        <v>134</v>
      </c>
    </row>
    <row r="118" s="13" customFormat="1">
      <c r="A118" s="13"/>
      <c r="B118" s="232"/>
      <c r="C118" s="233"/>
      <c r="D118" s="227" t="s">
        <v>144</v>
      </c>
      <c r="E118" s="234" t="s">
        <v>19</v>
      </c>
      <c r="F118" s="235" t="s">
        <v>594</v>
      </c>
      <c r="G118" s="233"/>
      <c r="H118" s="234" t="s">
        <v>19</v>
      </c>
      <c r="I118" s="236"/>
      <c r="J118" s="233"/>
      <c r="K118" s="233"/>
      <c r="L118" s="237"/>
      <c r="M118" s="238"/>
      <c r="N118" s="239"/>
      <c r="O118" s="239"/>
      <c r="P118" s="239"/>
      <c r="Q118" s="239"/>
      <c r="R118" s="239"/>
      <c r="S118" s="239"/>
      <c r="T118" s="239"/>
      <c r="U118" s="240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144</v>
      </c>
      <c r="AU118" s="241" t="s">
        <v>81</v>
      </c>
      <c r="AV118" s="13" t="s">
        <v>79</v>
      </c>
      <c r="AW118" s="13" t="s">
        <v>34</v>
      </c>
      <c r="AX118" s="13" t="s">
        <v>72</v>
      </c>
      <c r="AY118" s="241" t="s">
        <v>134</v>
      </c>
    </row>
    <row r="119" s="13" customFormat="1">
      <c r="A119" s="13"/>
      <c r="B119" s="232"/>
      <c r="C119" s="233"/>
      <c r="D119" s="227" t="s">
        <v>144</v>
      </c>
      <c r="E119" s="234" t="s">
        <v>19</v>
      </c>
      <c r="F119" s="235" t="s">
        <v>585</v>
      </c>
      <c r="G119" s="233"/>
      <c r="H119" s="234" t="s">
        <v>19</v>
      </c>
      <c r="I119" s="236"/>
      <c r="J119" s="233"/>
      <c r="K119" s="233"/>
      <c r="L119" s="237"/>
      <c r="M119" s="238"/>
      <c r="N119" s="239"/>
      <c r="O119" s="239"/>
      <c r="P119" s="239"/>
      <c r="Q119" s="239"/>
      <c r="R119" s="239"/>
      <c r="S119" s="239"/>
      <c r="T119" s="239"/>
      <c r="U119" s="240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1" t="s">
        <v>144</v>
      </c>
      <c r="AU119" s="241" t="s">
        <v>81</v>
      </c>
      <c r="AV119" s="13" t="s">
        <v>79</v>
      </c>
      <c r="AW119" s="13" t="s">
        <v>34</v>
      </c>
      <c r="AX119" s="13" t="s">
        <v>72</v>
      </c>
      <c r="AY119" s="241" t="s">
        <v>134</v>
      </c>
    </row>
    <row r="120" s="14" customFormat="1">
      <c r="A120" s="14"/>
      <c r="B120" s="242"/>
      <c r="C120" s="243"/>
      <c r="D120" s="227" t="s">
        <v>144</v>
      </c>
      <c r="E120" s="244" t="s">
        <v>19</v>
      </c>
      <c r="F120" s="245" t="s">
        <v>291</v>
      </c>
      <c r="G120" s="243"/>
      <c r="H120" s="246">
        <v>18</v>
      </c>
      <c r="I120" s="247"/>
      <c r="J120" s="243"/>
      <c r="K120" s="243"/>
      <c r="L120" s="248"/>
      <c r="M120" s="249"/>
      <c r="N120" s="250"/>
      <c r="O120" s="250"/>
      <c r="P120" s="250"/>
      <c r="Q120" s="250"/>
      <c r="R120" s="250"/>
      <c r="S120" s="250"/>
      <c r="T120" s="250"/>
      <c r="U120" s="251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144</v>
      </c>
      <c r="AU120" s="252" t="s">
        <v>81</v>
      </c>
      <c r="AV120" s="14" t="s">
        <v>81</v>
      </c>
      <c r="AW120" s="14" t="s">
        <v>34</v>
      </c>
      <c r="AX120" s="14" t="s">
        <v>72</v>
      </c>
      <c r="AY120" s="252" t="s">
        <v>134</v>
      </c>
    </row>
    <row r="121" s="15" customFormat="1">
      <c r="A121" s="15"/>
      <c r="B121" s="255"/>
      <c r="C121" s="256"/>
      <c r="D121" s="227" t="s">
        <v>144</v>
      </c>
      <c r="E121" s="257" t="s">
        <v>19</v>
      </c>
      <c r="F121" s="258" t="s">
        <v>158</v>
      </c>
      <c r="G121" s="256"/>
      <c r="H121" s="259">
        <v>18</v>
      </c>
      <c r="I121" s="260"/>
      <c r="J121" s="256"/>
      <c r="K121" s="256"/>
      <c r="L121" s="261"/>
      <c r="M121" s="262"/>
      <c r="N121" s="263"/>
      <c r="O121" s="263"/>
      <c r="P121" s="263"/>
      <c r="Q121" s="263"/>
      <c r="R121" s="263"/>
      <c r="S121" s="263"/>
      <c r="T121" s="263"/>
      <c r="U121" s="264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5" t="s">
        <v>144</v>
      </c>
      <c r="AU121" s="265" t="s">
        <v>81</v>
      </c>
      <c r="AV121" s="15" t="s">
        <v>140</v>
      </c>
      <c r="AW121" s="15" t="s">
        <v>34</v>
      </c>
      <c r="AX121" s="15" t="s">
        <v>79</v>
      </c>
      <c r="AY121" s="265" t="s">
        <v>134</v>
      </c>
    </row>
    <row r="122" s="12" customFormat="1" ht="22.8" customHeight="1">
      <c r="A122" s="12"/>
      <c r="B122" s="198"/>
      <c r="C122" s="199"/>
      <c r="D122" s="200" t="s">
        <v>71</v>
      </c>
      <c r="E122" s="212" t="s">
        <v>140</v>
      </c>
      <c r="F122" s="212" t="s">
        <v>275</v>
      </c>
      <c r="G122" s="199"/>
      <c r="H122" s="199"/>
      <c r="I122" s="202"/>
      <c r="J122" s="213">
        <f>BK122</f>
        <v>0</v>
      </c>
      <c r="K122" s="199"/>
      <c r="L122" s="204"/>
      <c r="M122" s="205"/>
      <c r="N122" s="206"/>
      <c r="O122" s="206"/>
      <c r="P122" s="207">
        <f>SUM(P123:P228)</f>
        <v>0</v>
      </c>
      <c r="Q122" s="206"/>
      <c r="R122" s="207">
        <f>SUM(R123:R228)</f>
        <v>28.989143200000001</v>
      </c>
      <c r="S122" s="206"/>
      <c r="T122" s="207">
        <f>SUM(T123:T228)</f>
        <v>18.840580000000003</v>
      </c>
      <c r="U122" s="208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9" t="s">
        <v>79</v>
      </c>
      <c r="AT122" s="210" t="s">
        <v>71</v>
      </c>
      <c r="AU122" s="210" t="s">
        <v>79</v>
      </c>
      <c r="AY122" s="209" t="s">
        <v>134</v>
      </c>
      <c r="BK122" s="211">
        <f>SUM(BK123:BK228)</f>
        <v>0</v>
      </c>
    </row>
    <row r="123" s="2" customFormat="1" ht="21.75" customHeight="1">
      <c r="A123" s="39"/>
      <c r="B123" s="40"/>
      <c r="C123" s="214" t="s">
        <v>183</v>
      </c>
      <c r="D123" s="214" t="s">
        <v>136</v>
      </c>
      <c r="E123" s="215" t="s">
        <v>595</v>
      </c>
      <c r="F123" s="216" t="s">
        <v>596</v>
      </c>
      <c r="G123" s="217" t="s">
        <v>169</v>
      </c>
      <c r="H123" s="218">
        <v>1.8</v>
      </c>
      <c r="I123" s="219"/>
      <c r="J123" s="220">
        <f>ROUND(I123*H123,2)</f>
        <v>0</v>
      </c>
      <c r="K123" s="216" t="s">
        <v>149</v>
      </c>
      <c r="L123" s="45"/>
      <c r="M123" s="221" t="s">
        <v>19</v>
      </c>
      <c r="N123" s="222" t="s">
        <v>45</v>
      </c>
      <c r="O123" s="86"/>
      <c r="P123" s="223">
        <f>O123*H123</f>
        <v>0</v>
      </c>
      <c r="Q123" s="223">
        <v>2.1600000000000001</v>
      </c>
      <c r="R123" s="223">
        <f>Q123*H123</f>
        <v>3.8880000000000003</v>
      </c>
      <c r="S123" s="223">
        <v>0</v>
      </c>
      <c r="T123" s="223">
        <f>S123*H123</f>
        <v>0</v>
      </c>
      <c r="U123" s="224" t="s">
        <v>19</v>
      </c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140</v>
      </c>
      <c r="AT123" s="225" t="s">
        <v>136</v>
      </c>
      <c r="AU123" s="225" t="s">
        <v>81</v>
      </c>
      <c r="AY123" s="18" t="s">
        <v>134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140</v>
      </c>
      <c r="BK123" s="226">
        <f>ROUND(I123*H123,2)</f>
        <v>0</v>
      </c>
      <c r="BL123" s="18" t="s">
        <v>140</v>
      </c>
      <c r="BM123" s="225" t="s">
        <v>597</v>
      </c>
    </row>
    <row r="124" s="2" customFormat="1">
      <c r="A124" s="39"/>
      <c r="B124" s="40"/>
      <c r="C124" s="41"/>
      <c r="D124" s="227" t="s">
        <v>142</v>
      </c>
      <c r="E124" s="41"/>
      <c r="F124" s="228" t="s">
        <v>596</v>
      </c>
      <c r="G124" s="41"/>
      <c r="H124" s="41"/>
      <c r="I124" s="229"/>
      <c r="J124" s="41"/>
      <c r="K124" s="41"/>
      <c r="L124" s="45"/>
      <c r="M124" s="230"/>
      <c r="N124" s="231"/>
      <c r="O124" s="86"/>
      <c r="P124" s="86"/>
      <c r="Q124" s="86"/>
      <c r="R124" s="86"/>
      <c r="S124" s="86"/>
      <c r="T124" s="86"/>
      <c r="U124" s="87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142</v>
      </c>
      <c r="AU124" s="18" t="s">
        <v>81</v>
      </c>
    </row>
    <row r="125" s="2" customFormat="1">
      <c r="A125" s="39"/>
      <c r="B125" s="40"/>
      <c r="C125" s="41"/>
      <c r="D125" s="253" t="s">
        <v>152</v>
      </c>
      <c r="E125" s="41"/>
      <c r="F125" s="254" t="s">
        <v>598</v>
      </c>
      <c r="G125" s="41"/>
      <c r="H125" s="41"/>
      <c r="I125" s="229"/>
      <c r="J125" s="41"/>
      <c r="K125" s="41"/>
      <c r="L125" s="45"/>
      <c r="M125" s="230"/>
      <c r="N125" s="231"/>
      <c r="O125" s="86"/>
      <c r="P125" s="86"/>
      <c r="Q125" s="86"/>
      <c r="R125" s="86"/>
      <c r="S125" s="86"/>
      <c r="T125" s="86"/>
      <c r="U125" s="87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152</v>
      </c>
      <c r="AU125" s="18" t="s">
        <v>81</v>
      </c>
    </row>
    <row r="126" s="13" customFormat="1">
      <c r="A126" s="13"/>
      <c r="B126" s="232"/>
      <c r="C126" s="233"/>
      <c r="D126" s="227" t="s">
        <v>144</v>
      </c>
      <c r="E126" s="234" t="s">
        <v>19</v>
      </c>
      <c r="F126" s="235" t="s">
        <v>189</v>
      </c>
      <c r="G126" s="233"/>
      <c r="H126" s="234" t="s">
        <v>19</v>
      </c>
      <c r="I126" s="236"/>
      <c r="J126" s="233"/>
      <c r="K126" s="233"/>
      <c r="L126" s="237"/>
      <c r="M126" s="238"/>
      <c r="N126" s="239"/>
      <c r="O126" s="239"/>
      <c r="P126" s="239"/>
      <c r="Q126" s="239"/>
      <c r="R126" s="239"/>
      <c r="S126" s="239"/>
      <c r="T126" s="239"/>
      <c r="U126" s="240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144</v>
      </c>
      <c r="AU126" s="241" t="s">
        <v>81</v>
      </c>
      <c r="AV126" s="13" t="s">
        <v>79</v>
      </c>
      <c r="AW126" s="13" t="s">
        <v>34</v>
      </c>
      <c r="AX126" s="13" t="s">
        <v>72</v>
      </c>
      <c r="AY126" s="241" t="s">
        <v>134</v>
      </c>
    </row>
    <row r="127" s="13" customFormat="1">
      <c r="A127" s="13"/>
      <c r="B127" s="232"/>
      <c r="C127" s="233"/>
      <c r="D127" s="227" t="s">
        <v>144</v>
      </c>
      <c r="E127" s="234" t="s">
        <v>19</v>
      </c>
      <c r="F127" s="235" t="s">
        <v>585</v>
      </c>
      <c r="G127" s="233"/>
      <c r="H127" s="234" t="s">
        <v>19</v>
      </c>
      <c r="I127" s="236"/>
      <c r="J127" s="233"/>
      <c r="K127" s="233"/>
      <c r="L127" s="237"/>
      <c r="M127" s="238"/>
      <c r="N127" s="239"/>
      <c r="O127" s="239"/>
      <c r="P127" s="239"/>
      <c r="Q127" s="239"/>
      <c r="R127" s="239"/>
      <c r="S127" s="239"/>
      <c r="T127" s="239"/>
      <c r="U127" s="240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144</v>
      </c>
      <c r="AU127" s="241" t="s">
        <v>81</v>
      </c>
      <c r="AV127" s="13" t="s">
        <v>79</v>
      </c>
      <c r="AW127" s="13" t="s">
        <v>34</v>
      </c>
      <c r="AX127" s="13" t="s">
        <v>72</v>
      </c>
      <c r="AY127" s="241" t="s">
        <v>134</v>
      </c>
    </row>
    <row r="128" s="14" customFormat="1">
      <c r="A128" s="14"/>
      <c r="B128" s="242"/>
      <c r="C128" s="243"/>
      <c r="D128" s="227" t="s">
        <v>144</v>
      </c>
      <c r="E128" s="244" t="s">
        <v>19</v>
      </c>
      <c r="F128" s="245" t="s">
        <v>599</v>
      </c>
      <c r="G128" s="243"/>
      <c r="H128" s="246">
        <v>1.8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0"/>
      <c r="U128" s="251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144</v>
      </c>
      <c r="AU128" s="252" t="s">
        <v>81</v>
      </c>
      <c r="AV128" s="14" t="s">
        <v>81</v>
      </c>
      <c r="AW128" s="14" t="s">
        <v>34</v>
      </c>
      <c r="AX128" s="14" t="s">
        <v>72</v>
      </c>
      <c r="AY128" s="252" t="s">
        <v>134</v>
      </c>
    </row>
    <row r="129" s="15" customFormat="1">
      <c r="A129" s="15"/>
      <c r="B129" s="255"/>
      <c r="C129" s="256"/>
      <c r="D129" s="227" t="s">
        <v>144</v>
      </c>
      <c r="E129" s="257" t="s">
        <v>19</v>
      </c>
      <c r="F129" s="258" t="s">
        <v>158</v>
      </c>
      <c r="G129" s="256"/>
      <c r="H129" s="259">
        <v>1.8</v>
      </c>
      <c r="I129" s="260"/>
      <c r="J129" s="256"/>
      <c r="K129" s="256"/>
      <c r="L129" s="261"/>
      <c r="M129" s="262"/>
      <c r="N129" s="263"/>
      <c r="O129" s="263"/>
      <c r="P129" s="263"/>
      <c r="Q129" s="263"/>
      <c r="R129" s="263"/>
      <c r="S129" s="263"/>
      <c r="T129" s="263"/>
      <c r="U129" s="264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5" t="s">
        <v>144</v>
      </c>
      <c r="AU129" s="265" t="s">
        <v>81</v>
      </c>
      <c r="AV129" s="15" t="s">
        <v>140</v>
      </c>
      <c r="AW129" s="15" t="s">
        <v>34</v>
      </c>
      <c r="AX129" s="15" t="s">
        <v>79</v>
      </c>
      <c r="AY129" s="265" t="s">
        <v>134</v>
      </c>
    </row>
    <row r="130" s="2" customFormat="1" ht="33" customHeight="1">
      <c r="A130" s="39"/>
      <c r="B130" s="40"/>
      <c r="C130" s="214" t="s">
        <v>191</v>
      </c>
      <c r="D130" s="214" t="s">
        <v>136</v>
      </c>
      <c r="E130" s="215" t="s">
        <v>600</v>
      </c>
      <c r="F130" s="216" t="s">
        <v>601</v>
      </c>
      <c r="G130" s="217" t="s">
        <v>148</v>
      </c>
      <c r="H130" s="218">
        <v>18</v>
      </c>
      <c r="I130" s="219"/>
      <c r="J130" s="220">
        <f>ROUND(I130*H130,2)</f>
        <v>0</v>
      </c>
      <c r="K130" s="216" t="s">
        <v>149</v>
      </c>
      <c r="L130" s="45"/>
      <c r="M130" s="221" t="s">
        <v>19</v>
      </c>
      <c r="N130" s="222" t="s">
        <v>45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3">
        <f>S130*H130</f>
        <v>0</v>
      </c>
      <c r="U130" s="224" t="s">
        <v>19</v>
      </c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5" t="s">
        <v>140</v>
      </c>
      <c r="AT130" s="225" t="s">
        <v>136</v>
      </c>
      <c r="AU130" s="225" t="s">
        <v>81</v>
      </c>
      <c r="AY130" s="18" t="s">
        <v>134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140</v>
      </c>
      <c r="BK130" s="226">
        <f>ROUND(I130*H130,2)</f>
        <v>0</v>
      </c>
      <c r="BL130" s="18" t="s">
        <v>140</v>
      </c>
      <c r="BM130" s="225" t="s">
        <v>602</v>
      </c>
    </row>
    <row r="131" s="2" customFormat="1">
      <c r="A131" s="39"/>
      <c r="B131" s="40"/>
      <c r="C131" s="41"/>
      <c r="D131" s="227" t="s">
        <v>142</v>
      </c>
      <c r="E131" s="41"/>
      <c r="F131" s="228" t="s">
        <v>603</v>
      </c>
      <c r="G131" s="41"/>
      <c r="H131" s="41"/>
      <c r="I131" s="229"/>
      <c r="J131" s="41"/>
      <c r="K131" s="41"/>
      <c r="L131" s="45"/>
      <c r="M131" s="230"/>
      <c r="N131" s="231"/>
      <c r="O131" s="86"/>
      <c r="P131" s="86"/>
      <c r="Q131" s="86"/>
      <c r="R131" s="86"/>
      <c r="S131" s="86"/>
      <c r="T131" s="86"/>
      <c r="U131" s="87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142</v>
      </c>
      <c r="AU131" s="18" t="s">
        <v>81</v>
      </c>
    </row>
    <row r="132" s="2" customFormat="1">
      <c r="A132" s="39"/>
      <c r="B132" s="40"/>
      <c r="C132" s="41"/>
      <c r="D132" s="253" t="s">
        <v>152</v>
      </c>
      <c r="E132" s="41"/>
      <c r="F132" s="254" t="s">
        <v>604</v>
      </c>
      <c r="G132" s="41"/>
      <c r="H132" s="41"/>
      <c r="I132" s="229"/>
      <c r="J132" s="41"/>
      <c r="K132" s="41"/>
      <c r="L132" s="45"/>
      <c r="M132" s="230"/>
      <c r="N132" s="231"/>
      <c r="O132" s="86"/>
      <c r="P132" s="86"/>
      <c r="Q132" s="86"/>
      <c r="R132" s="86"/>
      <c r="S132" s="86"/>
      <c r="T132" s="86"/>
      <c r="U132" s="87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152</v>
      </c>
      <c r="AU132" s="18" t="s">
        <v>81</v>
      </c>
    </row>
    <row r="133" s="13" customFormat="1">
      <c r="A133" s="13"/>
      <c r="B133" s="232"/>
      <c r="C133" s="233"/>
      <c r="D133" s="227" t="s">
        <v>144</v>
      </c>
      <c r="E133" s="234" t="s">
        <v>19</v>
      </c>
      <c r="F133" s="235" t="s">
        <v>189</v>
      </c>
      <c r="G133" s="233"/>
      <c r="H133" s="234" t="s">
        <v>19</v>
      </c>
      <c r="I133" s="236"/>
      <c r="J133" s="233"/>
      <c r="K133" s="233"/>
      <c r="L133" s="237"/>
      <c r="M133" s="238"/>
      <c r="N133" s="239"/>
      <c r="O133" s="239"/>
      <c r="P133" s="239"/>
      <c r="Q133" s="239"/>
      <c r="R133" s="239"/>
      <c r="S133" s="239"/>
      <c r="T133" s="239"/>
      <c r="U133" s="240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144</v>
      </c>
      <c r="AU133" s="241" t="s">
        <v>81</v>
      </c>
      <c r="AV133" s="13" t="s">
        <v>79</v>
      </c>
      <c r="AW133" s="13" t="s">
        <v>34</v>
      </c>
      <c r="AX133" s="13" t="s">
        <v>72</v>
      </c>
      <c r="AY133" s="241" t="s">
        <v>134</v>
      </c>
    </row>
    <row r="134" s="13" customFormat="1">
      <c r="A134" s="13"/>
      <c r="B134" s="232"/>
      <c r="C134" s="233"/>
      <c r="D134" s="227" t="s">
        <v>144</v>
      </c>
      <c r="E134" s="234" t="s">
        <v>19</v>
      </c>
      <c r="F134" s="235" t="s">
        <v>585</v>
      </c>
      <c r="G134" s="233"/>
      <c r="H134" s="234" t="s">
        <v>19</v>
      </c>
      <c r="I134" s="236"/>
      <c r="J134" s="233"/>
      <c r="K134" s="233"/>
      <c r="L134" s="237"/>
      <c r="M134" s="238"/>
      <c r="N134" s="239"/>
      <c r="O134" s="239"/>
      <c r="P134" s="239"/>
      <c r="Q134" s="239"/>
      <c r="R134" s="239"/>
      <c r="S134" s="239"/>
      <c r="T134" s="239"/>
      <c r="U134" s="240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144</v>
      </c>
      <c r="AU134" s="241" t="s">
        <v>81</v>
      </c>
      <c r="AV134" s="13" t="s">
        <v>79</v>
      </c>
      <c r="AW134" s="13" t="s">
        <v>34</v>
      </c>
      <c r="AX134" s="13" t="s">
        <v>72</v>
      </c>
      <c r="AY134" s="241" t="s">
        <v>134</v>
      </c>
    </row>
    <row r="135" s="14" customFormat="1">
      <c r="A135" s="14"/>
      <c r="B135" s="242"/>
      <c r="C135" s="243"/>
      <c r="D135" s="227" t="s">
        <v>144</v>
      </c>
      <c r="E135" s="244" t="s">
        <v>19</v>
      </c>
      <c r="F135" s="245" t="s">
        <v>291</v>
      </c>
      <c r="G135" s="243"/>
      <c r="H135" s="246">
        <v>18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0"/>
      <c r="U135" s="251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144</v>
      </c>
      <c r="AU135" s="252" t="s">
        <v>81</v>
      </c>
      <c r="AV135" s="14" t="s">
        <v>81</v>
      </c>
      <c r="AW135" s="14" t="s">
        <v>34</v>
      </c>
      <c r="AX135" s="14" t="s">
        <v>72</v>
      </c>
      <c r="AY135" s="252" t="s">
        <v>134</v>
      </c>
    </row>
    <row r="136" s="15" customFormat="1">
      <c r="A136" s="15"/>
      <c r="B136" s="255"/>
      <c r="C136" s="256"/>
      <c r="D136" s="227" t="s">
        <v>144</v>
      </c>
      <c r="E136" s="257" t="s">
        <v>19</v>
      </c>
      <c r="F136" s="258" t="s">
        <v>158</v>
      </c>
      <c r="G136" s="256"/>
      <c r="H136" s="259">
        <v>18</v>
      </c>
      <c r="I136" s="260"/>
      <c r="J136" s="256"/>
      <c r="K136" s="256"/>
      <c r="L136" s="261"/>
      <c r="M136" s="262"/>
      <c r="N136" s="263"/>
      <c r="O136" s="263"/>
      <c r="P136" s="263"/>
      <c r="Q136" s="263"/>
      <c r="R136" s="263"/>
      <c r="S136" s="263"/>
      <c r="T136" s="263"/>
      <c r="U136" s="264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5" t="s">
        <v>144</v>
      </c>
      <c r="AU136" s="265" t="s">
        <v>81</v>
      </c>
      <c r="AV136" s="15" t="s">
        <v>140</v>
      </c>
      <c r="AW136" s="15" t="s">
        <v>34</v>
      </c>
      <c r="AX136" s="15" t="s">
        <v>79</v>
      </c>
      <c r="AY136" s="265" t="s">
        <v>134</v>
      </c>
    </row>
    <row r="137" s="2" customFormat="1" ht="24.15" customHeight="1">
      <c r="A137" s="39"/>
      <c r="B137" s="40"/>
      <c r="C137" s="214" t="s">
        <v>201</v>
      </c>
      <c r="D137" s="214" t="s">
        <v>136</v>
      </c>
      <c r="E137" s="215" t="s">
        <v>605</v>
      </c>
      <c r="F137" s="216" t="s">
        <v>606</v>
      </c>
      <c r="G137" s="217" t="s">
        <v>148</v>
      </c>
      <c r="H137" s="218">
        <v>18</v>
      </c>
      <c r="I137" s="219"/>
      <c r="J137" s="220">
        <f>ROUND(I137*H137,2)</f>
        <v>0</v>
      </c>
      <c r="K137" s="216" t="s">
        <v>149</v>
      </c>
      <c r="L137" s="45"/>
      <c r="M137" s="221" t="s">
        <v>19</v>
      </c>
      <c r="N137" s="222" t="s">
        <v>45</v>
      </c>
      <c r="O137" s="86"/>
      <c r="P137" s="223">
        <f>O137*H137</f>
        <v>0</v>
      </c>
      <c r="Q137" s="223">
        <v>0.82326999999999995</v>
      </c>
      <c r="R137" s="223">
        <f>Q137*H137</f>
        <v>14.818859999999999</v>
      </c>
      <c r="S137" s="223">
        <v>0</v>
      </c>
      <c r="T137" s="223">
        <f>S137*H137</f>
        <v>0</v>
      </c>
      <c r="U137" s="224" t="s">
        <v>19</v>
      </c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5" t="s">
        <v>140</v>
      </c>
      <c r="AT137" s="225" t="s">
        <v>136</v>
      </c>
      <c r="AU137" s="225" t="s">
        <v>81</v>
      </c>
      <c r="AY137" s="18" t="s">
        <v>134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8" t="s">
        <v>140</v>
      </c>
      <c r="BK137" s="226">
        <f>ROUND(I137*H137,2)</f>
        <v>0</v>
      </c>
      <c r="BL137" s="18" t="s">
        <v>140</v>
      </c>
      <c r="BM137" s="225" t="s">
        <v>607</v>
      </c>
    </row>
    <row r="138" s="2" customFormat="1">
      <c r="A138" s="39"/>
      <c r="B138" s="40"/>
      <c r="C138" s="41"/>
      <c r="D138" s="227" t="s">
        <v>142</v>
      </c>
      <c r="E138" s="41"/>
      <c r="F138" s="228" t="s">
        <v>608</v>
      </c>
      <c r="G138" s="41"/>
      <c r="H138" s="41"/>
      <c r="I138" s="229"/>
      <c r="J138" s="41"/>
      <c r="K138" s="41"/>
      <c r="L138" s="45"/>
      <c r="M138" s="230"/>
      <c r="N138" s="231"/>
      <c r="O138" s="86"/>
      <c r="P138" s="86"/>
      <c r="Q138" s="86"/>
      <c r="R138" s="86"/>
      <c r="S138" s="86"/>
      <c r="T138" s="86"/>
      <c r="U138" s="87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142</v>
      </c>
      <c r="AU138" s="18" t="s">
        <v>81</v>
      </c>
    </row>
    <row r="139" s="2" customFormat="1">
      <c r="A139" s="39"/>
      <c r="B139" s="40"/>
      <c r="C139" s="41"/>
      <c r="D139" s="253" t="s">
        <v>152</v>
      </c>
      <c r="E139" s="41"/>
      <c r="F139" s="254" t="s">
        <v>609</v>
      </c>
      <c r="G139" s="41"/>
      <c r="H139" s="41"/>
      <c r="I139" s="229"/>
      <c r="J139" s="41"/>
      <c r="K139" s="41"/>
      <c r="L139" s="45"/>
      <c r="M139" s="230"/>
      <c r="N139" s="231"/>
      <c r="O139" s="86"/>
      <c r="P139" s="86"/>
      <c r="Q139" s="86"/>
      <c r="R139" s="86"/>
      <c r="S139" s="86"/>
      <c r="T139" s="86"/>
      <c r="U139" s="87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152</v>
      </c>
      <c r="AU139" s="18" t="s">
        <v>81</v>
      </c>
    </row>
    <row r="140" s="13" customFormat="1">
      <c r="A140" s="13"/>
      <c r="B140" s="232"/>
      <c r="C140" s="233"/>
      <c r="D140" s="227" t="s">
        <v>144</v>
      </c>
      <c r="E140" s="234" t="s">
        <v>19</v>
      </c>
      <c r="F140" s="235" t="s">
        <v>189</v>
      </c>
      <c r="G140" s="233"/>
      <c r="H140" s="234" t="s">
        <v>19</v>
      </c>
      <c r="I140" s="236"/>
      <c r="J140" s="233"/>
      <c r="K140" s="233"/>
      <c r="L140" s="237"/>
      <c r="M140" s="238"/>
      <c r="N140" s="239"/>
      <c r="O140" s="239"/>
      <c r="P140" s="239"/>
      <c r="Q140" s="239"/>
      <c r="R140" s="239"/>
      <c r="S140" s="239"/>
      <c r="T140" s="239"/>
      <c r="U140" s="240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144</v>
      </c>
      <c r="AU140" s="241" t="s">
        <v>81</v>
      </c>
      <c r="AV140" s="13" t="s">
        <v>79</v>
      </c>
      <c r="AW140" s="13" t="s">
        <v>34</v>
      </c>
      <c r="AX140" s="13" t="s">
        <v>72</v>
      </c>
      <c r="AY140" s="241" t="s">
        <v>134</v>
      </c>
    </row>
    <row r="141" s="13" customFormat="1">
      <c r="A141" s="13"/>
      <c r="B141" s="232"/>
      <c r="C141" s="233"/>
      <c r="D141" s="227" t="s">
        <v>144</v>
      </c>
      <c r="E141" s="234" t="s">
        <v>19</v>
      </c>
      <c r="F141" s="235" t="s">
        <v>585</v>
      </c>
      <c r="G141" s="233"/>
      <c r="H141" s="234" t="s">
        <v>19</v>
      </c>
      <c r="I141" s="236"/>
      <c r="J141" s="233"/>
      <c r="K141" s="233"/>
      <c r="L141" s="237"/>
      <c r="M141" s="238"/>
      <c r="N141" s="239"/>
      <c r="O141" s="239"/>
      <c r="P141" s="239"/>
      <c r="Q141" s="239"/>
      <c r="R141" s="239"/>
      <c r="S141" s="239"/>
      <c r="T141" s="239"/>
      <c r="U141" s="240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144</v>
      </c>
      <c r="AU141" s="241" t="s">
        <v>81</v>
      </c>
      <c r="AV141" s="13" t="s">
        <v>79</v>
      </c>
      <c r="AW141" s="13" t="s">
        <v>34</v>
      </c>
      <c r="AX141" s="13" t="s">
        <v>72</v>
      </c>
      <c r="AY141" s="241" t="s">
        <v>134</v>
      </c>
    </row>
    <row r="142" s="14" customFormat="1">
      <c r="A142" s="14"/>
      <c r="B142" s="242"/>
      <c r="C142" s="243"/>
      <c r="D142" s="227" t="s">
        <v>144</v>
      </c>
      <c r="E142" s="244" t="s">
        <v>19</v>
      </c>
      <c r="F142" s="245" t="s">
        <v>291</v>
      </c>
      <c r="G142" s="243"/>
      <c r="H142" s="246">
        <v>18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0"/>
      <c r="U142" s="251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144</v>
      </c>
      <c r="AU142" s="252" t="s">
        <v>81</v>
      </c>
      <c r="AV142" s="14" t="s">
        <v>81</v>
      </c>
      <c r="AW142" s="14" t="s">
        <v>34</v>
      </c>
      <c r="AX142" s="14" t="s">
        <v>72</v>
      </c>
      <c r="AY142" s="252" t="s">
        <v>134</v>
      </c>
    </row>
    <row r="143" s="15" customFormat="1">
      <c r="A143" s="15"/>
      <c r="B143" s="255"/>
      <c r="C143" s="256"/>
      <c r="D143" s="227" t="s">
        <v>144</v>
      </c>
      <c r="E143" s="257" t="s">
        <v>19</v>
      </c>
      <c r="F143" s="258" t="s">
        <v>158</v>
      </c>
      <c r="G143" s="256"/>
      <c r="H143" s="259">
        <v>18</v>
      </c>
      <c r="I143" s="260"/>
      <c r="J143" s="256"/>
      <c r="K143" s="256"/>
      <c r="L143" s="261"/>
      <c r="M143" s="262"/>
      <c r="N143" s="263"/>
      <c r="O143" s="263"/>
      <c r="P143" s="263"/>
      <c r="Q143" s="263"/>
      <c r="R143" s="263"/>
      <c r="S143" s="263"/>
      <c r="T143" s="263"/>
      <c r="U143" s="264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5" t="s">
        <v>144</v>
      </c>
      <c r="AU143" s="265" t="s">
        <v>81</v>
      </c>
      <c r="AV143" s="15" t="s">
        <v>140</v>
      </c>
      <c r="AW143" s="15" t="s">
        <v>34</v>
      </c>
      <c r="AX143" s="15" t="s">
        <v>79</v>
      </c>
      <c r="AY143" s="265" t="s">
        <v>134</v>
      </c>
    </row>
    <row r="144" s="2" customFormat="1" ht="24.15" customHeight="1">
      <c r="A144" s="39"/>
      <c r="B144" s="40"/>
      <c r="C144" s="214" t="s">
        <v>268</v>
      </c>
      <c r="D144" s="214" t="s">
        <v>136</v>
      </c>
      <c r="E144" s="215" t="s">
        <v>610</v>
      </c>
      <c r="F144" s="216" t="s">
        <v>611</v>
      </c>
      <c r="G144" s="217" t="s">
        <v>148</v>
      </c>
      <c r="H144" s="218">
        <v>205.68000000000001</v>
      </c>
      <c r="I144" s="219"/>
      <c r="J144" s="220">
        <f>ROUND(I144*H144,2)</f>
        <v>0</v>
      </c>
      <c r="K144" s="216" t="s">
        <v>149</v>
      </c>
      <c r="L144" s="45"/>
      <c r="M144" s="221" t="s">
        <v>19</v>
      </c>
      <c r="N144" s="222" t="s">
        <v>45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3">
        <f>S144*H144</f>
        <v>0</v>
      </c>
      <c r="U144" s="224" t="s">
        <v>19</v>
      </c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5" t="s">
        <v>140</v>
      </c>
      <c r="AT144" s="225" t="s">
        <v>136</v>
      </c>
      <c r="AU144" s="225" t="s">
        <v>81</v>
      </c>
      <c r="AY144" s="18" t="s">
        <v>134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8" t="s">
        <v>140</v>
      </c>
      <c r="BK144" s="226">
        <f>ROUND(I144*H144,2)</f>
        <v>0</v>
      </c>
      <c r="BL144" s="18" t="s">
        <v>140</v>
      </c>
      <c r="BM144" s="225" t="s">
        <v>612</v>
      </c>
    </row>
    <row r="145" s="2" customFormat="1">
      <c r="A145" s="39"/>
      <c r="B145" s="40"/>
      <c r="C145" s="41"/>
      <c r="D145" s="227" t="s">
        <v>142</v>
      </c>
      <c r="E145" s="41"/>
      <c r="F145" s="228" t="s">
        <v>611</v>
      </c>
      <c r="G145" s="41"/>
      <c r="H145" s="41"/>
      <c r="I145" s="229"/>
      <c r="J145" s="41"/>
      <c r="K145" s="41"/>
      <c r="L145" s="45"/>
      <c r="M145" s="230"/>
      <c r="N145" s="231"/>
      <c r="O145" s="86"/>
      <c r="P145" s="86"/>
      <c r="Q145" s="86"/>
      <c r="R145" s="86"/>
      <c r="S145" s="86"/>
      <c r="T145" s="86"/>
      <c r="U145" s="87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142</v>
      </c>
      <c r="AU145" s="18" t="s">
        <v>81</v>
      </c>
    </row>
    <row r="146" s="2" customFormat="1">
      <c r="A146" s="39"/>
      <c r="B146" s="40"/>
      <c r="C146" s="41"/>
      <c r="D146" s="253" t="s">
        <v>152</v>
      </c>
      <c r="E146" s="41"/>
      <c r="F146" s="254" t="s">
        <v>613</v>
      </c>
      <c r="G146" s="41"/>
      <c r="H146" s="41"/>
      <c r="I146" s="229"/>
      <c r="J146" s="41"/>
      <c r="K146" s="41"/>
      <c r="L146" s="45"/>
      <c r="M146" s="230"/>
      <c r="N146" s="231"/>
      <c r="O146" s="86"/>
      <c r="P146" s="86"/>
      <c r="Q146" s="86"/>
      <c r="R146" s="86"/>
      <c r="S146" s="86"/>
      <c r="T146" s="86"/>
      <c r="U146" s="87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152</v>
      </c>
      <c r="AU146" s="18" t="s">
        <v>81</v>
      </c>
    </row>
    <row r="147" s="13" customFormat="1">
      <c r="A147" s="13"/>
      <c r="B147" s="232"/>
      <c r="C147" s="233"/>
      <c r="D147" s="227" t="s">
        <v>144</v>
      </c>
      <c r="E147" s="234" t="s">
        <v>19</v>
      </c>
      <c r="F147" s="235" t="s">
        <v>614</v>
      </c>
      <c r="G147" s="233"/>
      <c r="H147" s="234" t="s">
        <v>19</v>
      </c>
      <c r="I147" s="236"/>
      <c r="J147" s="233"/>
      <c r="K147" s="233"/>
      <c r="L147" s="237"/>
      <c r="M147" s="238"/>
      <c r="N147" s="239"/>
      <c r="O147" s="239"/>
      <c r="P147" s="239"/>
      <c r="Q147" s="239"/>
      <c r="R147" s="239"/>
      <c r="S147" s="239"/>
      <c r="T147" s="239"/>
      <c r="U147" s="240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144</v>
      </c>
      <c r="AU147" s="241" t="s">
        <v>81</v>
      </c>
      <c r="AV147" s="13" t="s">
        <v>79</v>
      </c>
      <c r="AW147" s="13" t="s">
        <v>34</v>
      </c>
      <c r="AX147" s="13" t="s">
        <v>72</v>
      </c>
      <c r="AY147" s="241" t="s">
        <v>134</v>
      </c>
    </row>
    <row r="148" s="13" customFormat="1">
      <c r="A148" s="13"/>
      <c r="B148" s="232"/>
      <c r="C148" s="233"/>
      <c r="D148" s="227" t="s">
        <v>144</v>
      </c>
      <c r="E148" s="234" t="s">
        <v>19</v>
      </c>
      <c r="F148" s="235" t="s">
        <v>615</v>
      </c>
      <c r="G148" s="233"/>
      <c r="H148" s="234" t="s">
        <v>19</v>
      </c>
      <c r="I148" s="236"/>
      <c r="J148" s="233"/>
      <c r="K148" s="233"/>
      <c r="L148" s="237"/>
      <c r="M148" s="238"/>
      <c r="N148" s="239"/>
      <c r="O148" s="239"/>
      <c r="P148" s="239"/>
      <c r="Q148" s="239"/>
      <c r="R148" s="239"/>
      <c r="S148" s="239"/>
      <c r="T148" s="239"/>
      <c r="U148" s="240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144</v>
      </c>
      <c r="AU148" s="241" t="s">
        <v>81</v>
      </c>
      <c r="AV148" s="13" t="s">
        <v>79</v>
      </c>
      <c r="AW148" s="13" t="s">
        <v>34</v>
      </c>
      <c r="AX148" s="13" t="s">
        <v>72</v>
      </c>
      <c r="AY148" s="241" t="s">
        <v>134</v>
      </c>
    </row>
    <row r="149" s="13" customFormat="1">
      <c r="A149" s="13"/>
      <c r="B149" s="232"/>
      <c r="C149" s="233"/>
      <c r="D149" s="227" t="s">
        <v>144</v>
      </c>
      <c r="E149" s="234" t="s">
        <v>19</v>
      </c>
      <c r="F149" s="235" t="s">
        <v>616</v>
      </c>
      <c r="G149" s="233"/>
      <c r="H149" s="234" t="s">
        <v>19</v>
      </c>
      <c r="I149" s="236"/>
      <c r="J149" s="233"/>
      <c r="K149" s="233"/>
      <c r="L149" s="237"/>
      <c r="M149" s="238"/>
      <c r="N149" s="239"/>
      <c r="O149" s="239"/>
      <c r="P149" s="239"/>
      <c r="Q149" s="239"/>
      <c r="R149" s="239"/>
      <c r="S149" s="239"/>
      <c r="T149" s="239"/>
      <c r="U149" s="240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144</v>
      </c>
      <c r="AU149" s="241" t="s">
        <v>81</v>
      </c>
      <c r="AV149" s="13" t="s">
        <v>79</v>
      </c>
      <c r="AW149" s="13" t="s">
        <v>34</v>
      </c>
      <c r="AX149" s="13" t="s">
        <v>72</v>
      </c>
      <c r="AY149" s="241" t="s">
        <v>134</v>
      </c>
    </row>
    <row r="150" s="14" customFormat="1">
      <c r="A150" s="14"/>
      <c r="B150" s="242"/>
      <c r="C150" s="243"/>
      <c r="D150" s="227" t="s">
        <v>144</v>
      </c>
      <c r="E150" s="244" t="s">
        <v>19</v>
      </c>
      <c r="F150" s="245" t="s">
        <v>617</v>
      </c>
      <c r="G150" s="243"/>
      <c r="H150" s="246">
        <v>89.280000000000001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0"/>
      <c r="U150" s="251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144</v>
      </c>
      <c r="AU150" s="252" t="s">
        <v>81</v>
      </c>
      <c r="AV150" s="14" t="s">
        <v>81</v>
      </c>
      <c r="AW150" s="14" t="s">
        <v>34</v>
      </c>
      <c r="AX150" s="14" t="s">
        <v>72</v>
      </c>
      <c r="AY150" s="252" t="s">
        <v>134</v>
      </c>
    </row>
    <row r="151" s="13" customFormat="1">
      <c r="A151" s="13"/>
      <c r="B151" s="232"/>
      <c r="C151" s="233"/>
      <c r="D151" s="227" t="s">
        <v>144</v>
      </c>
      <c r="E151" s="234" t="s">
        <v>19</v>
      </c>
      <c r="F151" s="235" t="s">
        <v>618</v>
      </c>
      <c r="G151" s="233"/>
      <c r="H151" s="234" t="s">
        <v>19</v>
      </c>
      <c r="I151" s="236"/>
      <c r="J151" s="233"/>
      <c r="K151" s="233"/>
      <c r="L151" s="237"/>
      <c r="M151" s="238"/>
      <c r="N151" s="239"/>
      <c r="O151" s="239"/>
      <c r="P151" s="239"/>
      <c r="Q151" s="239"/>
      <c r="R151" s="239"/>
      <c r="S151" s="239"/>
      <c r="T151" s="239"/>
      <c r="U151" s="240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144</v>
      </c>
      <c r="AU151" s="241" t="s">
        <v>81</v>
      </c>
      <c r="AV151" s="13" t="s">
        <v>79</v>
      </c>
      <c r="AW151" s="13" t="s">
        <v>34</v>
      </c>
      <c r="AX151" s="13" t="s">
        <v>72</v>
      </c>
      <c r="AY151" s="241" t="s">
        <v>134</v>
      </c>
    </row>
    <row r="152" s="14" customFormat="1">
      <c r="A152" s="14"/>
      <c r="B152" s="242"/>
      <c r="C152" s="243"/>
      <c r="D152" s="227" t="s">
        <v>144</v>
      </c>
      <c r="E152" s="244" t="s">
        <v>19</v>
      </c>
      <c r="F152" s="245" t="s">
        <v>619</v>
      </c>
      <c r="G152" s="243"/>
      <c r="H152" s="246">
        <v>74.799999999999997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0"/>
      <c r="U152" s="251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144</v>
      </c>
      <c r="AU152" s="252" t="s">
        <v>81</v>
      </c>
      <c r="AV152" s="14" t="s">
        <v>81</v>
      </c>
      <c r="AW152" s="14" t="s">
        <v>34</v>
      </c>
      <c r="AX152" s="14" t="s">
        <v>72</v>
      </c>
      <c r="AY152" s="252" t="s">
        <v>134</v>
      </c>
    </row>
    <row r="153" s="16" customFormat="1">
      <c r="A153" s="16"/>
      <c r="B153" s="287"/>
      <c r="C153" s="288"/>
      <c r="D153" s="227" t="s">
        <v>144</v>
      </c>
      <c r="E153" s="289" t="s">
        <v>19</v>
      </c>
      <c r="F153" s="290" t="s">
        <v>620</v>
      </c>
      <c r="G153" s="288"/>
      <c r="H153" s="291">
        <v>164.08000000000001</v>
      </c>
      <c r="I153" s="292"/>
      <c r="J153" s="288"/>
      <c r="K153" s="288"/>
      <c r="L153" s="293"/>
      <c r="M153" s="294"/>
      <c r="N153" s="295"/>
      <c r="O153" s="295"/>
      <c r="P153" s="295"/>
      <c r="Q153" s="295"/>
      <c r="R153" s="295"/>
      <c r="S153" s="295"/>
      <c r="T153" s="295"/>
      <c r="U153" s="29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97" t="s">
        <v>144</v>
      </c>
      <c r="AU153" s="297" t="s">
        <v>81</v>
      </c>
      <c r="AV153" s="16" t="s">
        <v>97</v>
      </c>
      <c r="AW153" s="16" t="s">
        <v>34</v>
      </c>
      <c r="AX153" s="16" t="s">
        <v>72</v>
      </c>
      <c r="AY153" s="297" t="s">
        <v>134</v>
      </c>
    </row>
    <row r="154" s="13" customFormat="1">
      <c r="A154" s="13"/>
      <c r="B154" s="232"/>
      <c r="C154" s="233"/>
      <c r="D154" s="227" t="s">
        <v>144</v>
      </c>
      <c r="E154" s="234" t="s">
        <v>19</v>
      </c>
      <c r="F154" s="235" t="s">
        <v>621</v>
      </c>
      <c r="G154" s="233"/>
      <c r="H154" s="234" t="s">
        <v>19</v>
      </c>
      <c r="I154" s="236"/>
      <c r="J154" s="233"/>
      <c r="K154" s="233"/>
      <c r="L154" s="237"/>
      <c r="M154" s="238"/>
      <c r="N154" s="239"/>
      <c r="O154" s="239"/>
      <c r="P154" s="239"/>
      <c r="Q154" s="239"/>
      <c r="R154" s="239"/>
      <c r="S154" s="239"/>
      <c r="T154" s="239"/>
      <c r="U154" s="240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144</v>
      </c>
      <c r="AU154" s="241" t="s">
        <v>81</v>
      </c>
      <c r="AV154" s="13" t="s">
        <v>79</v>
      </c>
      <c r="AW154" s="13" t="s">
        <v>34</v>
      </c>
      <c r="AX154" s="13" t="s">
        <v>72</v>
      </c>
      <c r="AY154" s="241" t="s">
        <v>134</v>
      </c>
    </row>
    <row r="155" s="13" customFormat="1">
      <c r="A155" s="13"/>
      <c r="B155" s="232"/>
      <c r="C155" s="233"/>
      <c r="D155" s="227" t="s">
        <v>144</v>
      </c>
      <c r="E155" s="234" t="s">
        <v>19</v>
      </c>
      <c r="F155" s="235" t="s">
        <v>622</v>
      </c>
      <c r="G155" s="233"/>
      <c r="H155" s="234" t="s">
        <v>19</v>
      </c>
      <c r="I155" s="236"/>
      <c r="J155" s="233"/>
      <c r="K155" s="233"/>
      <c r="L155" s="237"/>
      <c r="M155" s="238"/>
      <c r="N155" s="239"/>
      <c r="O155" s="239"/>
      <c r="P155" s="239"/>
      <c r="Q155" s="239"/>
      <c r="R155" s="239"/>
      <c r="S155" s="239"/>
      <c r="T155" s="239"/>
      <c r="U155" s="240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144</v>
      </c>
      <c r="AU155" s="241" t="s">
        <v>81</v>
      </c>
      <c r="AV155" s="13" t="s">
        <v>79</v>
      </c>
      <c r="AW155" s="13" t="s">
        <v>34</v>
      </c>
      <c r="AX155" s="13" t="s">
        <v>72</v>
      </c>
      <c r="AY155" s="241" t="s">
        <v>134</v>
      </c>
    </row>
    <row r="156" s="14" customFormat="1">
      <c r="A156" s="14"/>
      <c r="B156" s="242"/>
      <c r="C156" s="243"/>
      <c r="D156" s="227" t="s">
        <v>144</v>
      </c>
      <c r="E156" s="244" t="s">
        <v>19</v>
      </c>
      <c r="F156" s="245" t="s">
        <v>623</v>
      </c>
      <c r="G156" s="243"/>
      <c r="H156" s="246">
        <v>41.600000000000001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0"/>
      <c r="U156" s="251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144</v>
      </c>
      <c r="AU156" s="252" t="s">
        <v>81</v>
      </c>
      <c r="AV156" s="14" t="s">
        <v>81</v>
      </c>
      <c r="AW156" s="14" t="s">
        <v>34</v>
      </c>
      <c r="AX156" s="14" t="s">
        <v>72</v>
      </c>
      <c r="AY156" s="252" t="s">
        <v>134</v>
      </c>
    </row>
    <row r="157" s="16" customFormat="1">
      <c r="A157" s="16"/>
      <c r="B157" s="287"/>
      <c r="C157" s="288"/>
      <c r="D157" s="227" t="s">
        <v>144</v>
      </c>
      <c r="E157" s="289" t="s">
        <v>19</v>
      </c>
      <c r="F157" s="290" t="s">
        <v>620</v>
      </c>
      <c r="G157" s="288"/>
      <c r="H157" s="291">
        <v>41.600000000000001</v>
      </c>
      <c r="I157" s="292"/>
      <c r="J157" s="288"/>
      <c r="K157" s="288"/>
      <c r="L157" s="293"/>
      <c r="M157" s="294"/>
      <c r="N157" s="295"/>
      <c r="O157" s="295"/>
      <c r="P157" s="295"/>
      <c r="Q157" s="295"/>
      <c r="R157" s="295"/>
      <c r="S157" s="295"/>
      <c r="T157" s="295"/>
      <c r="U157" s="29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97" t="s">
        <v>144</v>
      </c>
      <c r="AU157" s="297" t="s">
        <v>81</v>
      </c>
      <c r="AV157" s="16" t="s">
        <v>97</v>
      </c>
      <c r="AW157" s="16" t="s">
        <v>34</v>
      </c>
      <c r="AX157" s="16" t="s">
        <v>72</v>
      </c>
      <c r="AY157" s="297" t="s">
        <v>134</v>
      </c>
    </row>
    <row r="158" s="15" customFormat="1">
      <c r="A158" s="15"/>
      <c r="B158" s="255"/>
      <c r="C158" s="256"/>
      <c r="D158" s="227" t="s">
        <v>144</v>
      </c>
      <c r="E158" s="257" t="s">
        <v>19</v>
      </c>
      <c r="F158" s="258" t="s">
        <v>158</v>
      </c>
      <c r="G158" s="256"/>
      <c r="H158" s="259">
        <v>205.68000000000001</v>
      </c>
      <c r="I158" s="260"/>
      <c r="J158" s="256"/>
      <c r="K158" s="256"/>
      <c r="L158" s="261"/>
      <c r="M158" s="262"/>
      <c r="N158" s="263"/>
      <c r="O158" s="263"/>
      <c r="P158" s="263"/>
      <c r="Q158" s="263"/>
      <c r="R158" s="263"/>
      <c r="S158" s="263"/>
      <c r="T158" s="263"/>
      <c r="U158" s="264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5" t="s">
        <v>144</v>
      </c>
      <c r="AU158" s="265" t="s">
        <v>81</v>
      </c>
      <c r="AV158" s="15" t="s">
        <v>140</v>
      </c>
      <c r="AW158" s="15" t="s">
        <v>34</v>
      </c>
      <c r="AX158" s="15" t="s">
        <v>79</v>
      </c>
      <c r="AY158" s="265" t="s">
        <v>134</v>
      </c>
    </row>
    <row r="159" s="2" customFormat="1" ht="24.15" customHeight="1">
      <c r="A159" s="39"/>
      <c r="B159" s="40"/>
      <c r="C159" s="214" t="s">
        <v>258</v>
      </c>
      <c r="D159" s="214" t="s">
        <v>136</v>
      </c>
      <c r="E159" s="215" t="s">
        <v>624</v>
      </c>
      <c r="F159" s="216" t="s">
        <v>625</v>
      </c>
      <c r="G159" s="217" t="s">
        <v>148</v>
      </c>
      <c r="H159" s="218">
        <v>82.040000000000006</v>
      </c>
      <c r="I159" s="219"/>
      <c r="J159" s="220">
        <f>ROUND(I159*H159,2)</f>
        <v>0</v>
      </c>
      <c r="K159" s="216" t="s">
        <v>149</v>
      </c>
      <c r="L159" s="45"/>
      <c r="M159" s="221" t="s">
        <v>19</v>
      </c>
      <c r="N159" s="222" t="s">
        <v>45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0.0395</v>
      </c>
      <c r="T159" s="223">
        <f>S159*H159</f>
        <v>3.2405800000000005</v>
      </c>
      <c r="U159" s="224" t="s">
        <v>19</v>
      </c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5" t="s">
        <v>140</v>
      </c>
      <c r="AT159" s="225" t="s">
        <v>136</v>
      </c>
      <c r="AU159" s="225" t="s">
        <v>81</v>
      </c>
      <c r="AY159" s="18" t="s">
        <v>134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8" t="s">
        <v>140</v>
      </c>
      <c r="BK159" s="226">
        <f>ROUND(I159*H159,2)</f>
        <v>0</v>
      </c>
      <c r="BL159" s="18" t="s">
        <v>140</v>
      </c>
      <c r="BM159" s="225" t="s">
        <v>626</v>
      </c>
    </row>
    <row r="160" s="2" customFormat="1">
      <c r="A160" s="39"/>
      <c r="B160" s="40"/>
      <c r="C160" s="41"/>
      <c r="D160" s="227" t="s">
        <v>142</v>
      </c>
      <c r="E160" s="41"/>
      <c r="F160" s="228" t="s">
        <v>627</v>
      </c>
      <c r="G160" s="41"/>
      <c r="H160" s="41"/>
      <c r="I160" s="229"/>
      <c r="J160" s="41"/>
      <c r="K160" s="41"/>
      <c r="L160" s="45"/>
      <c r="M160" s="230"/>
      <c r="N160" s="231"/>
      <c r="O160" s="86"/>
      <c r="P160" s="86"/>
      <c r="Q160" s="86"/>
      <c r="R160" s="86"/>
      <c r="S160" s="86"/>
      <c r="T160" s="86"/>
      <c r="U160" s="87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142</v>
      </c>
      <c r="AU160" s="18" t="s">
        <v>81</v>
      </c>
    </row>
    <row r="161" s="2" customFormat="1">
      <c r="A161" s="39"/>
      <c r="B161" s="40"/>
      <c r="C161" s="41"/>
      <c r="D161" s="253" t="s">
        <v>152</v>
      </c>
      <c r="E161" s="41"/>
      <c r="F161" s="254" t="s">
        <v>628</v>
      </c>
      <c r="G161" s="41"/>
      <c r="H161" s="41"/>
      <c r="I161" s="229"/>
      <c r="J161" s="41"/>
      <c r="K161" s="41"/>
      <c r="L161" s="45"/>
      <c r="M161" s="230"/>
      <c r="N161" s="231"/>
      <c r="O161" s="86"/>
      <c r="P161" s="86"/>
      <c r="Q161" s="86"/>
      <c r="R161" s="86"/>
      <c r="S161" s="86"/>
      <c r="T161" s="86"/>
      <c r="U161" s="87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152</v>
      </c>
      <c r="AU161" s="18" t="s">
        <v>81</v>
      </c>
    </row>
    <row r="162" s="13" customFormat="1">
      <c r="A162" s="13"/>
      <c r="B162" s="232"/>
      <c r="C162" s="233"/>
      <c r="D162" s="227" t="s">
        <v>144</v>
      </c>
      <c r="E162" s="234" t="s">
        <v>19</v>
      </c>
      <c r="F162" s="235" t="s">
        <v>189</v>
      </c>
      <c r="G162" s="233"/>
      <c r="H162" s="234" t="s">
        <v>19</v>
      </c>
      <c r="I162" s="236"/>
      <c r="J162" s="233"/>
      <c r="K162" s="233"/>
      <c r="L162" s="237"/>
      <c r="M162" s="238"/>
      <c r="N162" s="239"/>
      <c r="O162" s="239"/>
      <c r="P162" s="239"/>
      <c r="Q162" s="239"/>
      <c r="R162" s="239"/>
      <c r="S162" s="239"/>
      <c r="T162" s="239"/>
      <c r="U162" s="240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144</v>
      </c>
      <c r="AU162" s="241" t="s">
        <v>81</v>
      </c>
      <c r="AV162" s="13" t="s">
        <v>79</v>
      </c>
      <c r="AW162" s="13" t="s">
        <v>34</v>
      </c>
      <c r="AX162" s="13" t="s">
        <v>72</v>
      </c>
      <c r="AY162" s="241" t="s">
        <v>134</v>
      </c>
    </row>
    <row r="163" s="13" customFormat="1">
      <c r="A163" s="13"/>
      <c r="B163" s="232"/>
      <c r="C163" s="233"/>
      <c r="D163" s="227" t="s">
        <v>144</v>
      </c>
      <c r="E163" s="234" t="s">
        <v>19</v>
      </c>
      <c r="F163" s="235" t="s">
        <v>615</v>
      </c>
      <c r="G163" s="233"/>
      <c r="H163" s="234" t="s">
        <v>19</v>
      </c>
      <c r="I163" s="236"/>
      <c r="J163" s="233"/>
      <c r="K163" s="233"/>
      <c r="L163" s="237"/>
      <c r="M163" s="238"/>
      <c r="N163" s="239"/>
      <c r="O163" s="239"/>
      <c r="P163" s="239"/>
      <c r="Q163" s="239"/>
      <c r="R163" s="239"/>
      <c r="S163" s="239"/>
      <c r="T163" s="239"/>
      <c r="U163" s="240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144</v>
      </c>
      <c r="AU163" s="241" t="s">
        <v>81</v>
      </c>
      <c r="AV163" s="13" t="s">
        <v>79</v>
      </c>
      <c r="AW163" s="13" t="s">
        <v>34</v>
      </c>
      <c r="AX163" s="13" t="s">
        <v>72</v>
      </c>
      <c r="AY163" s="241" t="s">
        <v>134</v>
      </c>
    </row>
    <row r="164" s="13" customFormat="1">
      <c r="A164" s="13"/>
      <c r="B164" s="232"/>
      <c r="C164" s="233"/>
      <c r="D164" s="227" t="s">
        <v>144</v>
      </c>
      <c r="E164" s="234" t="s">
        <v>19</v>
      </c>
      <c r="F164" s="235" t="s">
        <v>616</v>
      </c>
      <c r="G164" s="233"/>
      <c r="H164" s="234" t="s">
        <v>19</v>
      </c>
      <c r="I164" s="236"/>
      <c r="J164" s="233"/>
      <c r="K164" s="233"/>
      <c r="L164" s="237"/>
      <c r="M164" s="238"/>
      <c r="N164" s="239"/>
      <c r="O164" s="239"/>
      <c r="P164" s="239"/>
      <c r="Q164" s="239"/>
      <c r="R164" s="239"/>
      <c r="S164" s="239"/>
      <c r="T164" s="239"/>
      <c r="U164" s="240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144</v>
      </c>
      <c r="AU164" s="241" t="s">
        <v>81</v>
      </c>
      <c r="AV164" s="13" t="s">
        <v>79</v>
      </c>
      <c r="AW164" s="13" t="s">
        <v>34</v>
      </c>
      <c r="AX164" s="13" t="s">
        <v>72</v>
      </c>
      <c r="AY164" s="241" t="s">
        <v>134</v>
      </c>
    </row>
    <row r="165" s="14" customFormat="1">
      <c r="A165" s="14"/>
      <c r="B165" s="242"/>
      <c r="C165" s="243"/>
      <c r="D165" s="227" t="s">
        <v>144</v>
      </c>
      <c r="E165" s="244" t="s">
        <v>19</v>
      </c>
      <c r="F165" s="245" t="s">
        <v>629</v>
      </c>
      <c r="G165" s="243"/>
      <c r="H165" s="246">
        <v>44.640000000000001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0"/>
      <c r="U165" s="251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144</v>
      </c>
      <c r="AU165" s="252" t="s">
        <v>81</v>
      </c>
      <c r="AV165" s="14" t="s">
        <v>81</v>
      </c>
      <c r="AW165" s="14" t="s">
        <v>34</v>
      </c>
      <c r="AX165" s="14" t="s">
        <v>72</v>
      </c>
      <c r="AY165" s="252" t="s">
        <v>134</v>
      </c>
    </row>
    <row r="166" s="13" customFormat="1">
      <c r="A166" s="13"/>
      <c r="B166" s="232"/>
      <c r="C166" s="233"/>
      <c r="D166" s="227" t="s">
        <v>144</v>
      </c>
      <c r="E166" s="234" t="s">
        <v>19</v>
      </c>
      <c r="F166" s="235" t="s">
        <v>618</v>
      </c>
      <c r="G166" s="233"/>
      <c r="H166" s="234" t="s">
        <v>19</v>
      </c>
      <c r="I166" s="236"/>
      <c r="J166" s="233"/>
      <c r="K166" s="233"/>
      <c r="L166" s="237"/>
      <c r="M166" s="238"/>
      <c r="N166" s="239"/>
      <c r="O166" s="239"/>
      <c r="P166" s="239"/>
      <c r="Q166" s="239"/>
      <c r="R166" s="239"/>
      <c r="S166" s="239"/>
      <c r="T166" s="239"/>
      <c r="U166" s="240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144</v>
      </c>
      <c r="AU166" s="241" t="s">
        <v>81</v>
      </c>
      <c r="AV166" s="13" t="s">
        <v>79</v>
      </c>
      <c r="AW166" s="13" t="s">
        <v>34</v>
      </c>
      <c r="AX166" s="13" t="s">
        <v>72</v>
      </c>
      <c r="AY166" s="241" t="s">
        <v>134</v>
      </c>
    </row>
    <row r="167" s="14" customFormat="1">
      <c r="A167" s="14"/>
      <c r="B167" s="242"/>
      <c r="C167" s="243"/>
      <c r="D167" s="227" t="s">
        <v>144</v>
      </c>
      <c r="E167" s="244" t="s">
        <v>19</v>
      </c>
      <c r="F167" s="245" t="s">
        <v>630</v>
      </c>
      <c r="G167" s="243"/>
      <c r="H167" s="246">
        <v>37.399999999999999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0"/>
      <c r="U167" s="251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144</v>
      </c>
      <c r="AU167" s="252" t="s">
        <v>81</v>
      </c>
      <c r="AV167" s="14" t="s">
        <v>81</v>
      </c>
      <c r="AW167" s="14" t="s">
        <v>34</v>
      </c>
      <c r="AX167" s="14" t="s">
        <v>72</v>
      </c>
      <c r="AY167" s="252" t="s">
        <v>134</v>
      </c>
    </row>
    <row r="168" s="16" customFormat="1">
      <c r="A168" s="16"/>
      <c r="B168" s="287"/>
      <c r="C168" s="288"/>
      <c r="D168" s="227" t="s">
        <v>144</v>
      </c>
      <c r="E168" s="289" t="s">
        <v>19</v>
      </c>
      <c r="F168" s="290" t="s">
        <v>620</v>
      </c>
      <c r="G168" s="288"/>
      <c r="H168" s="291">
        <v>82.040000000000006</v>
      </c>
      <c r="I168" s="292"/>
      <c r="J168" s="288"/>
      <c r="K168" s="288"/>
      <c r="L168" s="293"/>
      <c r="M168" s="294"/>
      <c r="N168" s="295"/>
      <c r="O168" s="295"/>
      <c r="P168" s="295"/>
      <c r="Q168" s="295"/>
      <c r="R168" s="295"/>
      <c r="S168" s="295"/>
      <c r="T168" s="295"/>
      <c r="U168" s="29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97" t="s">
        <v>144</v>
      </c>
      <c r="AU168" s="297" t="s">
        <v>81</v>
      </c>
      <c r="AV168" s="16" t="s">
        <v>97</v>
      </c>
      <c r="AW168" s="16" t="s">
        <v>34</v>
      </c>
      <c r="AX168" s="16" t="s">
        <v>72</v>
      </c>
      <c r="AY168" s="297" t="s">
        <v>134</v>
      </c>
    </row>
    <row r="169" s="15" customFormat="1">
      <c r="A169" s="15"/>
      <c r="B169" s="255"/>
      <c r="C169" s="256"/>
      <c r="D169" s="227" t="s">
        <v>144</v>
      </c>
      <c r="E169" s="257" t="s">
        <v>19</v>
      </c>
      <c r="F169" s="258" t="s">
        <v>158</v>
      </c>
      <c r="G169" s="256"/>
      <c r="H169" s="259">
        <v>82.040000000000006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3"/>
      <c r="U169" s="264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5" t="s">
        <v>144</v>
      </c>
      <c r="AU169" s="265" t="s">
        <v>81</v>
      </c>
      <c r="AV169" s="15" t="s">
        <v>140</v>
      </c>
      <c r="AW169" s="15" t="s">
        <v>34</v>
      </c>
      <c r="AX169" s="15" t="s">
        <v>79</v>
      </c>
      <c r="AY169" s="265" t="s">
        <v>134</v>
      </c>
    </row>
    <row r="170" s="2" customFormat="1" ht="24.15" customHeight="1">
      <c r="A170" s="39"/>
      <c r="B170" s="40"/>
      <c r="C170" s="214" t="s">
        <v>283</v>
      </c>
      <c r="D170" s="214" t="s">
        <v>136</v>
      </c>
      <c r="E170" s="215" t="s">
        <v>631</v>
      </c>
      <c r="F170" s="216" t="s">
        <v>632</v>
      </c>
      <c r="G170" s="217" t="s">
        <v>148</v>
      </c>
      <c r="H170" s="218">
        <v>82.040000000000006</v>
      </c>
      <c r="I170" s="219"/>
      <c r="J170" s="220">
        <f>ROUND(I170*H170,2)</f>
        <v>0</v>
      </c>
      <c r="K170" s="216" t="s">
        <v>149</v>
      </c>
      <c r="L170" s="45"/>
      <c r="M170" s="221" t="s">
        <v>19</v>
      </c>
      <c r="N170" s="222" t="s">
        <v>45</v>
      </c>
      <c r="O170" s="86"/>
      <c r="P170" s="223">
        <f>O170*H170</f>
        <v>0</v>
      </c>
      <c r="Q170" s="223">
        <v>0.039079999999999997</v>
      </c>
      <c r="R170" s="223">
        <f>Q170*H170</f>
        <v>3.2061232</v>
      </c>
      <c r="S170" s="223">
        <v>0</v>
      </c>
      <c r="T170" s="223">
        <f>S170*H170</f>
        <v>0</v>
      </c>
      <c r="U170" s="224" t="s">
        <v>19</v>
      </c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5" t="s">
        <v>140</v>
      </c>
      <c r="AT170" s="225" t="s">
        <v>136</v>
      </c>
      <c r="AU170" s="225" t="s">
        <v>81</v>
      </c>
      <c r="AY170" s="18" t="s">
        <v>134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8" t="s">
        <v>140</v>
      </c>
      <c r="BK170" s="226">
        <f>ROUND(I170*H170,2)</f>
        <v>0</v>
      </c>
      <c r="BL170" s="18" t="s">
        <v>140</v>
      </c>
      <c r="BM170" s="225" t="s">
        <v>633</v>
      </c>
    </row>
    <row r="171" s="2" customFormat="1">
      <c r="A171" s="39"/>
      <c r="B171" s="40"/>
      <c r="C171" s="41"/>
      <c r="D171" s="227" t="s">
        <v>142</v>
      </c>
      <c r="E171" s="41"/>
      <c r="F171" s="228" t="s">
        <v>634</v>
      </c>
      <c r="G171" s="41"/>
      <c r="H171" s="41"/>
      <c r="I171" s="229"/>
      <c r="J171" s="41"/>
      <c r="K171" s="41"/>
      <c r="L171" s="45"/>
      <c r="M171" s="230"/>
      <c r="N171" s="231"/>
      <c r="O171" s="86"/>
      <c r="P171" s="86"/>
      <c r="Q171" s="86"/>
      <c r="R171" s="86"/>
      <c r="S171" s="86"/>
      <c r="T171" s="86"/>
      <c r="U171" s="87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142</v>
      </c>
      <c r="AU171" s="18" t="s">
        <v>81</v>
      </c>
    </row>
    <row r="172" s="2" customFormat="1">
      <c r="A172" s="39"/>
      <c r="B172" s="40"/>
      <c r="C172" s="41"/>
      <c r="D172" s="253" t="s">
        <v>152</v>
      </c>
      <c r="E172" s="41"/>
      <c r="F172" s="254" t="s">
        <v>635</v>
      </c>
      <c r="G172" s="41"/>
      <c r="H172" s="41"/>
      <c r="I172" s="229"/>
      <c r="J172" s="41"/>
      <c r="K172" s="41"/>
      <c r="L172" s="45"/>
      <c r="M172" s="230"/>
      <c r="N172" s="231"/>
      <c r="O172" s="86"/>
      <c r="P172" s="86"/>
      <c r="Q172" s="86"/>
      <c r="R172" s="86"/>
      <c r="S172" s="86"/>
      <c r="T172" s="86"/>
      <c r="U172" s="87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152</v>
      </c>
      <c r="AU172" s="18" t="s">
        <v>81</v>
      </c>
    </row>
    <row r="173" s="13" customFormat="1">
      <c r="A173" s="13"/>
      <c r="B173" s="232"/>
      <c r="C173" s="233"/>
      <c r="D173" s="227" t="s">
        <v>144</v>
      </c>
      <c r="E173" s="234" t="s">
        <v>19</v>
      </c>
      <c r="F173" s="235" t="s">
        <v>189</v>
      </c>
      <c r="G173" s="233"/>
      <c r="H173" s="234" t="s">
        <v>19</v>
      </c>
      <c r="I173" s="236"/>
      <c r="J173" s="233"/>
      <c r="K173" s="233"/>
      <c r="L173" s="237"/>
      <c r="M173" s="238"/>
      <c r="N173" s="239"/>
      <c r="O173" s="239"/>
      <c r="P173" s="239"/>
      <c r="Q173" s="239"/>
      <c r="R173" s="239"/>
      <c r="S173" s="239"/>
      <c r="T173" s="239"/>
      <c r="U173" s="240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144</v>
      </c>
      <c r="AU173" s="241" t="s">
        <v>81</v>
      </c>
      <c r="AV173" s="13" t="s">
        <v>79</v>
      </c>
      <c r="AW173" s="13" t="s">
        <v>34</v>
      </c>
      <c r="AX173" s="13" t="s">
        <v>72</v>
      </c>
      <c r="AY173" s="241" t="s">
        <v>134</v>
      </c>
    </row>
    <row r="174" s="13" customFormat="1">
      <c r="A174" s="13"/>
      <c r="B174" s="232"/>
      <c r="C174" s="233"/>
      <c r="D174" s="227" t="s">
        <v>144</v>
      </c>
      <c r="E174" s="234" t="s">
        <v>19</v>
      </c>
      <c r="F174" s="235" t="s">
        <v>615</v>
      </c>
      <c r="G174" s="233"/>
      <c r="H174" s="234" t="s">
        <v>19</v>
      </c>
      <c r="I174" s="236"/>
      <c r="J174" s="233"/>
      <c r="K174" s="233"/>
      <c r="L174" s="237"/>
      <c r="M174" s="238"/>
      <c r="N174" s="239"/>
      <c r="O174" s="239"/>
      <c r="P174" s="239"/>
      <c r="Q174" s="239"/>
      <c r="R174" s="239"/>
      <c r="S174" s="239"/>
      <c r="T174" s="239"/>
      <c r="U174" s="240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144</v>
      </c>
      <c r="AU174" s="241" t="s">
        <v>81</v>
      </c>
      <c r="AV174" s="13" t="s">
        <v>79</v>
      </c>
      <c r="AW174" s="13" t="s">
        <v>34</v>
      </c>
      <c r="AX174" s="13" t="s">
        <v>72</v>
      </c>
      <c r="AY174" s="241" t="s">
        <v>134</v>
      </c>
    </row>
    <row r="175" s="13" customFormat="1">
      <c r="A175" s="13"/>
      <c r="B175" s="232"/>
      <c r="C175" s="233"/>
      <c r="D175" s="227" t="s">
        <v>144</v>
      </c>
      <c r="E175" s="234" t="s">
        <v>19</v>
      </c>
      <c r="F175" s="235" t="s">
        <v>616</v>
      </c>
      <c r="G175" s="233"/>
      <c r="H175" s="234" t="s">
        <v>19</v>
      </c>
      <c r="I175" s="236"/>
      <c r="J175" s="233"/>
      <c r="K175" s="233"/>
      <c r="L175" s="237"/>
      <c r="M175" s="238"/>
      <c r="N175" s="239"/>
      <c r="O175" s="239"/>
      <c r="P175" s="239"/>
      <c r="Q175" s="239"/>
      <c r="R175" s="239"/>
      <c r="S175" s="239"/>
      <c r="T175" s="239"/>
      <c r="U175" s="240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144</v>
      </c>
      <c r="AU175" s="241" t="s">
        <v>81</v>
      </c>
      <c r="AV175" s="13" t="s">
        <v>79</v>
      </c>
      <c r="AW175" s="13" t="s">
        <v>34</v>
      </c>
      <c r="AX175" s="13" t="s">
        <v>72</v>
      </c>
      <c r="AY175" s="241" t="s">
        <v>134</v>
      </c>
    </row>
    <row r="176" s="14" customFormat="1">
      <c r="A176" s="14"/>
      <c r="B176" s="242"/>
      <c r="C176" s="243"/>
      <c r="D176" s="227" t="s">
        <v>144</v>
      </c>
      <c r="E176" s="244" t="s">
        <v>19</v>
      </c>
      <c r="F176" s="245" t="s">
        <v>629</v>
      </c>
      <c r="G176" s="243"/>
      <c r="H176" s="246">
        <v>44.640000000000001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0"/>
      <c r="U176" s="251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144</v>
      </c>
      <c r="AU176" s="252" t="s">
        <v>81</v>
      </c>
      <c r="AV176" s="14" t="s">
        <v>81</v>
      </c>
      <c r="AW176" s="14" t="s">
        <v>34</v>
      </c>
      <c r="AX176" s="14" t="s">
        <v>72</v>
      </c>
      <c r="AY176" s="252" t="s">
        <v>134</v>
      </c>
    </row>
    <row r="177" s="13" customFormat="1">
      <c r="A177" s="13"/>
      <c r="B177" s="232"/>
      <c r="C177" s="233"/>
      <c r="D177" s="227" t="s">
        <v>144</v>
      </c>
      <c r="E177" s="234" t="s">
        <v>19</v>
      </c>
      <c r="F177" s="235" t="s">
        <v>618</v>
      </c>
      <c r="G177" s="233"/>
      <c r="H177" s="234" t="s">
        <v>19</v>
      </c>
      <c r="I177" s="236"/>
      <c r="J177" s="233"/>
      <c r="K177" s="233"/>
      <c r="L177" s="237"/>
      <c r="M177" s="238"/>
      <c r="N177" s="239"/>
      <c r="O177" s="239"/>
      <c r="P177" s="239"/>
      <c r="Q177" s="239"/>
      <c r="R177" s="239"/>
      <c r="S177" s="239"/>
      <c r="T177" s="239"/>
      <c r="U177" s="240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144</v>
      </c>
      <c r="AU177" s="241" t="s">
        <v>81</v>
      </c>
      <c r="AV177" s="13" t="s">
        <v>79</v>
      </c>
      <c r="AW177" s="13" t="s">
        <v>34</v>
      </c>
      <c r="AX177" s="13" t="s">
        <v>72</v>
      </c>
      <c r="AY177" s="241" t="s">
        <v>134</v>
      </c>
    </row>
    <row r="178" s="14" customFormat="1">
      <c r="A178" s="14"/>
      <c r="B178" s="242"/>
      <c r="C178" s="243"/>
      <c r="D178" s="227" t="s">
        <v>144</v>
      </c>
      <c r="E178" s="244" t="s">
        <v>19</v>
      </c>
      <c r="F178" s="245" t="s">
        <v>630</v>
      </c>
      <c r="G178" s="243"/>
      <c r="H178" s="246">
        <v>37.399999999999999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0"/>
      <c r="U178" s="251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144</v>
      </c>
      <c r="AU178" s="252" t="s">
        <v>81</v>
      </c>
      <c r="AV178" s="14" t="s">
        <v>81</v>
      </c>
      <c r="AW178" s="14" t="s">
        <v>34</v>
      </c>
      <c r="AX178" s="14" t="s">
        <v>72</v>
      </c>
      <c r="AY178" s="252" t="s">
        <v>134</v>
      </c>
    </row>
    <row r="179" s="16" customFormat="1">
      <c r="A179" s="16"/>
      <c r="B179" s="287"/>
      <c r="C179" s="288"/>
      <c r="D179" s="227" t="s">
        <v>144</v>
      </c>
      <c r="E179" s="289" t="s">
        <v>19</v>
      </c>
      <c r="F179" s="290" t="s">
        <v>620</v>
      </c>
      <c r="G179" s="288"/>
      <c r="H179" s="291">
        <v>82.040000000000006</v>
      </c>
      <c r="I179" s="292"/>
      <c r="J179" s="288"/>
      <c r="K179" s="288"/>
      <c r="L179" s="293"/>
      <c r="M179" s="294"/>
      <c r="N179" s="295"/>
      <c r="O179" s="295"/>
      <c r="P179" s="295"/>
      <c r="Q179" s="295"/>
      <c r="R179" s="295"/>
      <c r="S179" s="295"/>
      <c r="T179" s="295"/>
      <c r="U179" s="29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297" t="s">
        <v>144</v>
      </c>
      <c r="AU179" s="297" t="s">
        <v>81</v>
      </c>
      <c r="AV179" s="16" t="s">
        <v>97</v>
      </c>
      <c r="AW179" s="16" t="s">
        <v>34</v>
      </c>
      <c r="AX179" s="16" t="s">
        <v>72</v>
      </c>
      <c r="AY179" s="297" t="s">
        <v>134</v>
      </c>
    </row>
    <row r="180" s="15" customFormat="1">
      <c r="A180" s="15"/>
      <c r="B180" s="255"/>
      <c r="C180" s="256"/>
      <c r="D180" s="227" t="s">
        <v>144</v>
      </c>
      <c r="E180" s="257" t="s">
        <v>19</v>
      </c>
      <c r="F180" s="258" t="s">
        <v>158</v>
      </c>
      <c r="G180" s="256"/>
      <c r="H180" s="259">
        <v>82.040000000000006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3"/>
      <c r="U180" s="264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5" t="s">
        <v>144</v>
      </c>
      <c r="AU180" s="265" t="s">
        <v>81</v>
      </c>
      <c r="AV180" s="15" t="s">
        <v>140</v>
      </c>
      <c r="AW180" s="15" t="s">
        <v>34</v>
      </c>
      <c r="AX180" s="15" t="s">
        <v>79</v>
      </c>
      <c r="AY180" s="265" t="s">
        <v>134</v>
      </c>
    </row>
    <row r="181" s="2" customFormat="1" ht="24.15" customHeight="1">
      <c r="A181" s="39"/>
      <c r="B181" s="40"/>
      <c r="C181" s="214" t="s">
        <v>293</v>
      </c>
      <c r="D181" s="214" t="s">
        <v>136</v>
      </c>
      <c r="E181" s="215" t="s">
        <v>636</v>
      </c>
      <c r="F181" s="216" t="s">
        <v>637</v>
      </c>
      <c r="G181" s="217" t="s">
        <v>148</v>
      </c>
      <c r="H181" s="218">
        <v>82.040000000000006</v>
      </c>
      <c r="I181" s="219"/>
      <c r="J181" s="220">
        <f>ROUND(I181*H181,2)</f>
        <v>0</v>
      </c>
      <c r="K181" s="216" t="s">
        <v>149</v>
      </c>
      <c r="L181" s="45"/>
      <c r="M181" s="221" t="s">
        <v>19</v>
      </c>
      <c r="N181" s="222" t="s">
        <v>45</v>
      </c>
      <c r="O181" s="86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3">
        <f>S181*H181</f>
        <v>0</v>
      </c>
      <c r="U181" s="224" t="s">
        <v>19</v>
      </c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5" t="s">
        <v>140</v>
      </c>
      <c r="AT181" s="225" t="s">
        <v>136</v>
      </c>
      <c r="AU181" s="225" t="s">
        <v>81</v>
      </c>
      <c r="AY181" s="18" t="s">
        <v>134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8" t="s">
        <v>140</v>
      </c>
      <c r="BK181" s="226">
        <f>ROUND(I181*H181,2)</f>
        <v>0</v>
      </c>
      <c r="BL181" s="18" t="s">
        <v>140</v>
      </c>
      <c r="BM181" s="225" t="s">
        <v>638</v>
      </c>
    </row>
    <row r="182" s="2" customFormat="1">
      <c r="A182" s="39"/>
      <c r="B182" s="40"/>
      <c r="C182" s="41"/>
      <c r="D182" s="227" t="s">
        <v>142</v>
      </c>
      <c r="E182" s="41"/>
      <c r="F182" s="228" t="s">
        <v>639</v>
      </c>
      <c r="G182" s="41"/>
      <c r="H182" s="41"/>
      <c r="I182" s="229"/>
      <c r="J182" s="41"/>
      <c r="K182" s="41"/>
      <c r="L182" s="45"/>
      <c r="M182" s="230"/>
      <c r="N182" s="231"/>
      <c r="O182" s="86"/>
      <c r="P182" s="86"/>
      <c r="Q182" s="86"/>
      <c r="R182" s="86"/>
      <c r="S182" s="86"/>
      <c r="T182" s="86"/>
      <c r="U182" s="87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142</v>
      </c>
      <c r="AU182" s="18" t="s">
        <v>81</v>
      </c>
    </row>
    <row r="183" s="2" customFormat="1">
      <c r="A183" s="39"/>
      <c r="B183" s="40"/>
      <c r="C183" s="41"/>
      <c r="D183" s="253" t="s">
        <v>152</v>
      </c>
      <c r="E183" s="41"/>
      <c r="F183" s="254" t="s">
        <v>640</v>
      </c>
      <c r="G183" s="41"/>
      <c r="H183" s="41"/>
      <c r="I183" s="229"/>
      <c r="J183" s="41"/>
      <c r="K183" s="41"/>
      <c r="L183" s="45"/>
      <c r="M183" s="230"/>
      <c r="N183" s="231"/>
      <c r="O183" s="86"/>
      <c r="P183" s="86"/>
      <c r="Q183" s="86"/>
      <c r="R183" s="86"/>
      <c r="S183" s="86"/>
      <c r="T183" s="86"/>
      <c r="U183" s="87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152</v>
      </c>
      <c r="AU183" s="18" t="s">
        <v>81</v>
      </c>
    </row>
    <row r="184" s="13" customFormat="1">
      <c r="A184" s="13"/>
      <c r="B184" s="232"/>
      <c r="C184" s="233"/>
      <c r="D184" s="227" t="s">
        <v>144</v>
      </c>
      <c r="E184" s="234" t="s">
        <v>19</v>
      </c>
      <c r="F184" s="235" t="s">
        <v>189</v>
      </c>
      <c r="G184" s="233"/>
      <c r="H184" s="234" t="s">
        <v>19</v>
      </c>
      <c r="I184" s="236"/>
      <c r="J184" s="233"/>
      <c r="K184" s="233"/>
      <c r="L184" s="237"/>
      <c r="M184" s="238"/>
      <c r="N184" s="239"/>
      <c r="O184" s="239"/>
      <c r="P184" s="239"/>
      <c r="Q184" s="239"/>
      <c r="R184" s="239"/>
      <c r="S184" s="239"/>
      <c r="T184" s="239"/>
      <c r="U184" s="240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144</v>
      </c>
      <c r="AU184" s="241" t="s">
        <v>81</v>
      </c>
      <c r="AV184" s="13" t="s">
        <v>79</v>
      </c>
      <c r="AW184" s="13" t="s">
        <v>34</v>
      </c>
      <c r="AX184" s="13" t="s">
        <v>72</v>
      </c>
      <c r="AY184" s="241" t="s">
        <v>134</v>
      </c>
    </row>
    <row r="185" s="13" customFormat="1">
      <c r="A185" s="13"/>
      <c r="B185" s="232"/>
      <c r="C185" s="233"/>
      <c r="D185" s="227" t="s">
        <v>144</v>
      </c>
      <c r="E185" s="234" t="s">
        <v>19</v>
      </c>
      <c r="F185" s="235" t="s">
        <v>615</v>
      </c>
      <c r="G185" s="233"/>
      <c r="H185" s="234" t="s">
        <v>19</v>
      </c>
      <c r="I185" s="236"/>
      <c r="J185" s="233"/>
      <c r="K185" s="233"/>
      <c r="L185" s="237"/>
      <c r="M185" s="238"/>
      <c r="N185" s="239"/>
      <c r="O185" s="239"/>
      <c r="P185" s="239"/>
      <c r="Q185" s="239"/>
      <c r="R185" s="239"/>
      <c r="S185" s="239"/>
      <c r="T185" s="239"/>
      <c r="U185" s="240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144</v>
      </c>
      <c r="AU185" s="241" t="s">
        <v>81</v>
      </c>
      <c r="AV185" s="13" t="s">
        <v>79</v>
      </c>
      <c r="AW185" s="13" t="s">
        <v>34</v>
      </c>
      <c r="AX185" s="13" t="s">
        <v>72</v>
      </c>
      <c r="AY185" s="241" t="s">
        <v>134</v>
      </c>
    </row>
    <row r="186" s="13" customFormat="1">
      <c r="A186" s="13"/>
      <c r="B186" s="232"/>
      <c r="C186" s="233"/>
      <c r="D186" s="227" t="s">
        <v>144</v>
      </c>
      <c r="E186" s="234" t="s">
        <v>19</v>
      </c>
      <c r="F186" s="235" t="s">
        <v>616</v>
      </c>
      <c r="G186" s="233"/>
      <c r="H186" s="234" t="s">
        <v>19</v>
      </c>
      <c r="I186" s="236"/>
      <c r="J186" s="233"/>
      <c r="K186" s="233"/>
      <c r="L186" s="237"/>
      <c r="M186" s="238"/>
      <c r="N186" s="239"/>
      <c r="O186" s="239"/>
      <c r="P186" s="239"/>
      <c r="Q186" s="239"/>
      <c r="R186" s="239"/>
      <c r="S186" s="239"/>
      <c r="T186" s="239"/>
      <c r="U186" s="240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144</v>
      </c>
      <c r="AU186" s="241" t="s">
        <v>81</v>
      </c>
      <c r="AV186" s="13" t="s">
        <v>79</v>
      </c>
      <c r="AW186" s="13" t="s">
        <v>34</v>
      </c>
      <c r="AX186" s="13" t="s">
        <v>72</v>
      </c>
      <c r="AY186" s="241" t="s">
        <v>134</v>
      </c>
    </row>
    <row r="187" s="14" customFormat="1">
      <c r="A187" s="14"/>
      <c r="B187" s="242"/>
      <c r="C187" s="243"/>
      <c r="D187" s="227" t="s">
        <v>144</v>
      </c>
      <c r="E187" s="244" t="s">
        <v>19</v>
      </c>
      <c r="F187" s="245" t="s">
        <v>629</v>
      </c>
      <c r="G187" s="243"/>
      <c r="H187" s="246">
        <v>44.640000000000001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0"/>
      <c r="U187" s="251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144</v>
      </c>
      <c r="AU187" s="252" t="s">
        <v>81</v>
      </c>
      <c r="AV187" s="14" t="s">
        <v>81</v>
      </c>
      <c r="AW187" s="14" t="s">
        <v>34</v>
      </c>
      <c r="AX187" s="14" t="s">
        <v>72</v>
      </c>
      <c r="AY187" s="252" t="s">
        <v>134</v>
      </c>
    </row>
    <row r="188" s="13" customFormat="1">
      <c r="A188" s="13"/>
      <c r="B188" s="232"/>
      <c r="C188" s="233"/>
      <c r="D188" s="227" t="s">
        <v>144</v>
      </c>
      <c r="E188" s="234" t="s">
        <v>19</v>
      </c>
      <c r="F188" s="235" t="s">
        <v>618</v>
      </c>
      <c r="G188" s="233"/>
      <c r="H188" s="234" t="s">
        <v>19</v>
      </c>
      <c r="I188" s="236"/>
      <c r="J188" s="233"/>
      <c r="K188" s="233"/>
      <c r="L188" s="237"/>
      <c r="M188" s="238"/>
      <c r="N188" s="239"/>
      <c r="O188" s="239"/>
      <c r="P188" s="239"/>
      <c r="Q188" s="239"/>
      <c r="R188" s="239"/>
      <c r="S188" s="239"/>
      <c r="T188" s="239"/>
      <c r="U188" s="240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144</v>
      </c>
      <c r="AU188" s="241" t="s">
        <v>81</v>
      </c>
      <c r="AV188" s="13" t="s">
        <v>79</v>
      </c>
      <c r="AW188" s="13" t="s">
        <v>34</v>
      </c>
      <c r="AX188" s="13" t="s">
        <v>72</v>
      </c>
      <c r="AY188" s="241" t="s">
        <v>134</v>
      </c>
    </row>
    <row r="189" s="14" customFormat="1">
      <c r="A189" s="14"/>
      <c r="B189" s="242"/>
      <c r="C189" s="243"/>
      <c r="D189" s="227" t="s">
        <v>144</v>
      </c>
      <c r="E189" s="244" t="s">
        <v>19</v>
      </c>
      <c r="F189" s="245" t="s">
        <v>630</v>
      </c>
      <c r="G189" s="243"/>
      <c r="H189" s="246">
        <v>37.399999999999999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0"/>
      <c r="U189" s="251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144</v>
      </c>
      <c r="AU189" s="252" t="s">
        <v>81</v>
      </c>
      <c r="AV189" s="14" t="s">
        <v>81</v>
      </c>
      <c r="AW189" s="14" t="s">
        <v>34</v>
      </c>
      <c r="AX189" s="14" t="s">
        <v>72</v>
      </c>
      <c r="AY189" s="252" t="s">
        <v>134</v>
      </c>
    </row>
    <row r="190" s="16" customFormat="1">
      <c r="A190" s="16"/>
      <c r="B190" s="287"/>
      <c r="C190" s="288"/>
      <c r="D190" s="227" t="s">
        <v>144</v>
      </c>
      <c r="E190" s="289" t="s">
        <v>19</v>
      </c>
      <c r="F190" s="290" t="s">
        <v>620</v>
      </c>
      <c r="G190" s="288"/>
      <c r="H190" s="291">
        <v>82.040000000000006</v>
      </c>
      <c r="I190" s="292"/>
      <c r="J190" s="288"/>
      <c r="K190" s="288"/>
      <c r="L190" s="293"/>
      <c r="M190" s="294"/>
      <c r="N190" s="295"/>
      <c r="O190" s="295"/>
      <c r="P190" s="295"/>
      <c r="Q190" s="295"/>
      <c r="R190" s="295"/>
      <c r="S190" s="295"/>
      <c r="T190" s="295"/>
      <c r="U190" s="29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T190" s="297" t="s">
        <v>144</v>
      </c>
      <c r="AU190" s="297" t="s">
        <v>81</v>
      </c>
      <c r="AV190" s="16" t="s">
        <v>97</v>
      </c>
      <c r="AW190" s="16" t="s">
        <v>34</v>
      </c>
      <c r="AX190" s="16" t="s">
        <v>72</v>
      </c>
      <c r="AY190" s="297" t="s">
        <v>134</v>
      </c>
    </row>
    <row r="191" s="15" customFormat="1">
      <c r="A191" s="15"/>
      <c r="B191" s="255"/>
      <c r="C191" s="256"/>
      <c r="D191" s="227" t="s">
        <v>144</v>
      </c>
      <c r="E191" s="257" t="s">
        <v>19</v>
      </c>
      <c r="F191" s="258" t="s">
        <v>158</v>
      </c>
      <c r="G191" s="256"/>
      <c r="H191" s="259">
        <v>82.040000000000006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3"/>
      <c r="U191" s="264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5" t="s">
        <v>144</v>
      </c>
      <c r="AU191" s="265" t="s">
        <v>81</v>
      </c>
      <c r="AV191" s="15" t="s">
        <v>140</v>
      </c>
      <c r="AW191" s="15" t="s">
        <v>34</v>
      </c>
      <c r="AX191" s="15" t="s">
        <v>79</v>
      </c>
      <c r="AY191" s="265" t="s">
        <v>134</v>
      </c>
    </row>
    <row r="192" s="2" customFormat="1" ht="21.75" customHeight="1">
      <c r="A192" s="39"/>
      <c r="B192" s="40"/>
      <c r="C192" s="214" t="s">
        <v>8</v>
      </c>
      <c r="D192" s="214" t="s">
        <v>136</v>
      </c>
      <c r="E192" s="215" t="s">
        <v>641</v>
      </c>
      <c r="F192" s="216" t="s">
        <v>642</v>
      </c>
      <c r="G192" s="217" t="s">
        <v>148</v>
      </c>
      <c r="H192" s="218">
        <v>20.800000000000001</v>
      </c>
      <c r="I192" s="219"/>
      <c r="J192" s="220">
        <f>ROUND(I192*H192,2)</f>
        <v>0</v>
      </c>
      <c r="K192" s="216" t="s">
        <v>149</v>
      </c>
      <c r="L192" s="45"/>
      <c r="M192" s="221" t="s">
        <v>19</v>
      </c>
      <c r="N192" s="222" t="s">
        <v>45</v>
      </c>
      <c r="O192" s="86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3">
        <f>S192*H192</f>
        <v>0</v>
      </c>
      <c r="U192" s="224" t="s">
        <v>19</v>
      </c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5" t="s">
        <v>140</v>
      </c>
      <c r="AT192" s="225" t="s">
        <v>136</v>
      </c>
      <c r="AU192" s="225" t="s">
        <v>81</v>
      </c>
      <c r="AY192" s="18" t="s">
        <v>134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8" t="s">
        <v>140</v>
      </c>
      <c r="BK192" s="226">
        <f>ROUND(I192*H192,2)</f>
        <v>0</v>
      </c>
      <c r="BL192" s="18" t="s">
        <v>140</v>
      </c>
      <c r="BM192" s="225" t="s">
        <v>643</v>
      </c>
    </row>
    <row r="193" s="2" customFormat="1">
      <c r="A193" s="39"/>
      <c r="B193" s="40"/>
      <c r="C193" s="41"/>
      <c r="D193" s="227" t="s">
        <v>142</v>
      </c>
      <c r="E193" s="41"/>
      <c r="F193" s="228" t="s">
        <v>644</v>
      </c>
      <c r="G193" s="41"/>
      <c r="H193" s="41"/>
      <c r="I193" s="229"/>
      <c r="J193" s="41"/>
      <c r="K193" s="41"/>
      <c r="L193" s="45"/>
      <c r="M193" s="230"/>
      <c r="N193" s="231"/>
      <c r="O193" s="86"/>
      <c r="P193" s="86"/>
      <c r="Q193" s="86"/>
      <c r="R193" s="86"/>
      <c r="S193" s="86"/>
      <c r="T193" s="86"/>
      <c r="U193" s="87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142</v>
      </c>
      <c r="AU193" s="18" t="s">
        <v>81</v>
      </c>
    </row>
    <row r="194" s="2" customFormat="1">
      <c r="A194" s="39"/>
      <c r="B194" s="40"/>
      <c r="C194" s="41"/>
      <c r="D194" s="253" t="s">
        <v>152</v>
      </c>
      <c r="E194" s="41"/>
      <c r="F194" s="254" t="s">
        <v>645</v>
      </c>
      <c r="G194" s="41"/>
      <c r="H194" s="41"/>
      <c r="I194" s="229"/>
      <c r="J194" s="41"/>
      <c r="K194" s="41"/>
      <c r="L194" s="45"/>
      <c r="M194" s="230"/>
      <c r="N194" s="231"/>
      <c r="O194" s="86"/>
      <c r="P194" s="86"/>
      <c r="Q194" s="86"/>
      <c r="R194" s="86"/>
      <c r="S194" s="86"/>
      <c r="T194" s="86"/>
      <c r="U194" s="87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152</v>
      </c>
      <c r="AU194" s="18" t="s">
        <v>81</v>
      </c>
    </row>
    <row r="195" s="13" customFormat="1">
      <c r="A195" s="13"/>
      <c r="B195" s="232"/>
      <c r="C195" s="233"/>
      <c r="D195" s="227" t="s">
        <v>144</v>
      </c>
      <c r="E195" s="234" t="s">
        <v>19</v>
      </c>
      <c r="F195" s="235" t="s">
        <v>646</v>
      </c>
      <c r="G195" s="233"/>
      <c r="H195" s="234" t="s">
        <v>19</v>
      </c>
      <c r="I195" s="236"/>
      <c r="J195" s="233"/>
      <c r="K195" s="233"/>
      <c r="L195" s="237"/>
      <c r="M195" s="238"/>
      <c r="N195" s="239"/>
      <c r="O195" s="239"/>
      <c r="P195" s="239"/>
      <c r="Q195" s="239"/>
      <c r="R195" s="239"/>
      <c r="S195" s="239"/>
      <c r="T195" s="239"/>
      <c r="U195" s="240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144</v>
      </c>
      <c r="AU195" s="241" t="s">
        <v>81</v>
      </c>
      <c r="AV195" s="13" t="s">
        <v>79</v>
      </c>
      <c r="AW195" s="13" t="s">
        <v>34</v>
      </c>
      <c r="AX195" s="13" t="s">
        <v>72</v>
      </c>
      <c r="AY195" s="241" t="s">
        <v>134</v>
      </c>
    </row>
    <row r="196" s="13" customFormat="1">
      <c r="A196" s="13"/>
      <c r="B196" s="232"/>
      <c r="C196" s="233"/>
      <c r="D196" s="227" t="s">
        <v>144</v>
      </c>
      <c r="E196" s="234" t="s">
        <v>19</v>
      </c>
      <c r="F196" s="235" t="s">
        <v>621</v>
      </c>
      <c r="G196" s="233"/>
      <c r="H196" s="234" t="s">
        <v>19</v>
      </c>
      <c r="I196" s="236"/>
      <c r="J196" s="233"/>
      <c r="K196" s="233"/>
      <c r="L196" s="237"/>
      <c r="M196" s="238"/>
      <c r="N196" s="239"/>
      <c r="O196" s="239"/>
      <c r="P196" s="239"/>
      <c r="Q196" s="239"/>
      <c r="R196" s="239"/>
      <c r="S196" s="239"/>
      <c r="T196" s="239"/>
      <c r="U196" s="240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144</v>
      </c>
      <c r="AU196" s="241" t="s">
        <v>81</v>
      </c>
      <c r="AV196" s="13" t="s">
        <v>79</v>
      </c>
      <c r="AW196" s="13" t="s">
        <v>34</v>
      </c>
      <c r="AX196" s="13" t="s">
        <v>72</v>
      </c>
      <c r="AY196" s="241" t="s">
        <v>134</v>
      </c>
    </row>
    <row r="197" s="13" customFormat="1">
      <c r="A197" s="13"/>
      <c r="B197" s="232"/>
      <c r="C197" s="233"/>
      <c r="D197" s="227" t="s">
        <v>144</v>
      </c>
      <c r="E197" s="234" t="s">
        <v>19</v>
      </c>
      <c r="F197" s="235" t="s">
        <v>622</v>
      </c>
      <c r="G197" s="233"/>
      <c r="H197" s="234" t="s">
        <v>19</v>
      </c>
      <c r="I197" s="236"/>
      <c r="J197" s="233"/>
      <c r="K197" s="233"/>
      <c r="L197" s="237"/>
      <c r="M197" s="238"/>
      <c r="N197" s="239"/>
      <c r="O197" s="239"/>
      <c r="P197" s="239"/>
      <c r="Q197" s="239"/>
      <c r="R197" s="239"/>
      <c r="S197" s="239"/>
      <c r="T197" s="239"/>
      <c r="U197" s="240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144</v>
      </c>
      <c r="AU197" s="241" t="s">
        <v>81</v>
      </c>
      <c r="AV197" s="13" t="s">
        <v>79</v>
      </c>
      <c r="AW197" s="13" t="s">
        <v>34</v>
      </c>
      <c r="AX197" s="13" t="s">
        <v>72</v>
      </c>
      <c r="AY197" s="241" t="s">
        <v>134</v>
      </c>
    </row>
    <row r="198" s="14" customFormat="1">
      <c r="A198" s="14"/>
      <c r="B198" s="242"/>
      <c r="C198" s="243"/>
      <c r="D198" s="227" t="s">
        <v>144</v>
      </c>
      <c r="E198" s="244" t="s">
        <v>19</v>
      </c>
      <c r="F198" s="245" t="s">
        <v>647</v>
      </c>
      <c r="G198" s="243"/>
      <c r="H198" s="246">
        <v>20.800000000000001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0"/>
      <c r="U198" s="251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144</v>
      </c>
      <c r="AU198" s="252" t="s">
        <v>81</v>
      </c>
      <c r="AV198" s="14" t="s">
        <v>81</v>
      </c>
      <c r="AW198" s="14" t="s">
        <v>34</v>
      </c>
      <c r="AX198" s="14" t="s">
        <v>72</v>
      </c>
      <c r="AY198" s="252" t="s">
        <v>134</v>
      </c>
    </row>
    <row r="199" s="15" customFormat="1">
      <c r="A199" s="15"/>
      <c r="B199" s="255"/>
      <c r="C199" s="256"/>
      <c r="D199" s="227" t="s">
        <v>144</v>
      </c>
      <c r="E199" s="257" t="s">
        <v>19</v>
      </c>
      <c r="F199" s="258" t="s">
        <v>158</v>
      </c>
      <c r="G199" s="256"/>
      <c r="H199" s="259">
        <v>20.800000000000001</v>
      </c>
      <c r="I199" s="260"/>
      <c r="J199" s="256"/>
      <c r="K199" s="256"/>
      <c r="L199" s="261"/>
      <c r="M199" s="262"/>
      <c r="N199" s="263"/>
      <c r="O199" s="263"/>
      <c r="P199" s="263"/>
      <c r="Q199" s="263"/>
      <c r="R199" s="263"/>
      <c r="S199" s="263"/>
      <c r="T199" s="263"/>
      <c r="U199" s="264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5" t="s">
        <v>144</v>
      </c>
      <c r="AU199" s="265" t="s">
        <v>81</v>
      </c>
      <c r="AV199" s="15" t="s">
        <v>140</v>
      </c>
      <c r="AW199" s="15" t="s">
        <v>34</v>
      </c>
      <c r="AX199" s="15" t="s">
        <v>79</v>
      </c>
      <c r="AY199" s="265" t="s">
        <v>134</v>
      </c>
    </row>
    <row r="200" s="2" customFormat="1" ht="24.15" customHeight="1">
      <c r="A200" s="39"/>
      <c r="B200" s="40"/>
      <c r="C200" s="214" t="s">
        <v>305</v>
      </c>
      <c r="D200" s="214" t="s">
        <v>136</v>
      </c>
      <c r="E200" s="215" t="s">
        <v>648</v>
      </c>
      <c r="F200" s="216" t="s">
        <v>649</v>
      </c>
      <c r="G200" s="217" t="s">
        <v>169</v>
      </c>
      <c r="H200" s="218">
        <v>6.2400000000000002</v>
      </c>
      <c r="I200" s="219"/>
      <c r="J200" s="220">
        <f>ROUND(I200*H200,2)</f>
        <v>0</v>
      </c>
      <c r="K200" s="216" t="s">
        <v>149</v>
      </c>
      <c r="L200" s="45"/>
      <c r="M200" s="221" t="s">
        <v>19</v>
      </c>
      <c r="N200" s="222" t="s">
        <v>45</v>
      </c>
      <c r="O200" s="86"/>
      <c r="P200" s="223">
        <f>O200*H200</f>
        <v>0</v>
      </c>
      <c r="Q200" s="223">
        <v>0</v>
      </c>
      <c r="R200" s="223">
        <f>Q200*H200</f>
        <v>0</v>
      </c>
      <c r="S200" s="223">
        <v>2.5</v>
      </c>
      <c r="T200" s="223">
        <f>S200*H200</f>
        <v>15.600000000000001</v>
      </c>
      <c r="U200" s="224" t="s">
        <v>19</v>
      </c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5" t="s">
        <v>140</v>
      </c>
      <c r="AT200" s="225" t="s">
        <v>136</v>
      </c>
      <c r="AU200" s="225" t="s">
        <v>81</v>
      </c>
      <c r="AY200" s="18" t="s">
        <v>134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8" t="s">
        <v>140</v>
      </c>
      <c r="BK200" s="226">
        <f>ROUND(I200*H200,2)</f>
        <v>0</v>
      </c>
      <c r="BL200" s="18" t="s">
        <v>140</v>
      </c>
      <c r="BM200" s="225" t="s">
        <v>650</v>
      </c>
    </row>
    <row r="201" s="2" customFormat="1">
      <c r="A201" s="39"/>
      <c r="B201" s="40"/>
      <c r="C201" s="41"/>
      <c r="D201" s="227" t="s">
        <v>142</v>
      </c>
      <c r="E201" s="41"/>
      <c r="F201" s="228" t="s">
        <v>651</v>
      </c>
      <c r="G201" s="41"/>
      <c r="H201" s="41"/>
      <c r="I201" s="229"/>
      <c r="J201" s="41"/>
      <c r="K201" s="41"/>
      <c r="L201" s="45"/>
      <c r="M201" s="230"/>
      <c r="N201" s="231"/>
      <c r="O201" s="86"/>
      <c r="P201" s="86"/>
      <c r="Q201" s="86"/>
      <c r="R201" s="86"/>
      <c r="S201" s="86"/>
      <c r="T201" s="86"/>
      <c r="U201" s="87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142</v>
      </c>
      <c r="AU201" s="18" t="s">
        <v>81</v>
      </c>
    </row>
    <row r="202" s="2" customFormat="1">
      <c r="A202" s="39"/>
      <c r="B202" s="40"/>
      <c r="C202" s="41"/>
      <c r="D202" s="253" t="s">
        <v>152</v>
      </c>
      <c r="E202" s="41"/>
      <c r="F202" s="254" t="s">
        <v>652</v>
      </c>
      <c r="G202" s="41"/>
      <c r="H202" s="41"/>
      <c r="I202" s="229"/>
      <c r="J202" s="41"/>
      <c r="K202" s="41"/>
      <c r="L202" s="45"/>
      <c r="M202" s="230"/>
      <c r="N202" s="231"/>
      <c r="O202" s="86"/>
      <c r="P202" s="86"/>
      <c r="Q202" s="86"/>
      <c r="R202" s="86"/>
      <c r="S202" s="86"/>
      <c r="T202" s="86"/>
      <c r="U202" s="87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152</v>
      </c>
      <c r="AU202" s="18" t="s">
        <v>81</v>
      </c>
    </row>
    <row r="203" s="13" customFormat="1">
      <c r="A203" s="13"/>
      <c r="B203" s="232"/>
      <c r="C203" s="233"/>
      <c r="D203" s="227" t="s">
        <v>144</v>
      </c>
      <c r="E203" s="234" t="s">
        <v>19</v>
      </c>
      <c r="F203" s="235" t="s">
        <v>189</v>
      </c>
      <c r="G203" s="233"/>
      <c r="H203" s="234" t="s">
        <v>19</v>
      </c>
      <c r="I203" s="236"/>
      <c r="J203" s="233"/>
      <c r="K203" s="233"/>
      <c r="L203" s="237"/>
      <c r="M203" s="238"/>
      <c r="N203" s="239"/>
      <c r="O203" s="239"/>
      <c r="P203" s="239"/>
      <c r="Q203" s="239"/>
      <c r="R203" s="239"/>
      <c r="S203" s="239"/>
      <c r="T203" s="239"/>
      <c r="U203" s="240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144</v>
      </c>
      <c r="AU203" s="241" t="s">
        <v>81</v>
      </c>
      <c r="AV203" s="13" t="s">
        <v>79</v>
      </c>
      <c r="AW203" s="13" t="s">
        <v>34</v>
      </c>
      <c r="AX203" s="13" t="s">
        <v>72</v>
      </c>
      <c r="AY203" s="241" t="s">
        <v>134</v>
      </c>
    </row>
    <row r="204" s="13" customFormat="1">
      <c r="A204" s="13"/>
      <c r="B204" s="232"/>
      <c r="C204" s="233"/>
      <c r="D204" s="227" t="s">
        <v>144</v>
      </c>
      <c r="E204" s="234" t="s">
        <v>19</v>
      </c>
      <c r="F204" s="235" t="s">
        <v>621</v>
      </c>
      <c r="G204" s="233"/>
      <c r="H204" s="234" t="s">
        <v>19</v>
      </c>
      <c r="I204" s="236"/>
      <c r="J204" s="233"/>
      <c r="K204" s="233"/>
      <c r="L204" s="237"/>
      <c r="M204" s="238"/>
      <c r="N204" s="239"/>
      <c r="O204" s="239"/>
      <c r="P204" s="239"/>
      <c r="Q204" s="239"/>
      <c r="R204" s="239"/>
      <c r="S204" s="239"/>
      <c r="T204" s="239"/>
      <c r="U204" s="240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144</v>
      </c>
      <c r="AU204" s="241" t="s">
        <v>81</v>
      </c>
      <c r="AV204" s="13" t="s">
        <v>79</v>
      </c>
      <c r="AW204" s="13" t="s">
        <v>34</v>
      </c>
      <c r="AX204" s="13" t="s">
        <v>72</v>
      </c>
      <c r="AY204" s="241" t="s">
        <v>134</v>
      </c>
    </row>
    <row r="205" s="13" customFormat="1">
      <c r="A205" s="13"/>
      <c r="B205" s="232"/>
      <c r="C205" s="233"/>
      <c r="D205" s="227" t="s">
        <v>144</v>
      </c>
      <c r="E205" s="234" t="s">
        <v>19</v>
      </c>
      <c r="F205" s="235" t="s">
        <v>622</v>
      </c>
      <c r="G205" s="233"/>
      <c r="H205" s="234" t="s">
        <v>19</v>
      </c>
      <c r="I205" s="236"/>
      <c r="J205" s="233"/>
      <c r="K205" s="233"/>
      <c r="L205" s="237"/>
      <c r="M205" s="238"/>
      <c r="N205" s="239"/>
      <c r="O205" s="239"/>
      <c r="P205" s="239"/>
      <c r="Q205" s="239"/>
      <c r="R205" s="239"/>
      <c r="S205" s="239"/>
      <c r="T205" s="239"/>
      <c r="U205" s="240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144</v>
      </c>
      <c r="AU205" s="241" t="s">
        <v>81</v>
      </c>
      <c r="AV205" s="13" t="s">
        <v>79</v>
      </c>
      <c r="AW205" s="13" t="s">
        <v>34</v>
      </c>
      <c r="AX205" s="13" t="s">
        <v>72</v>
      </c>
      <c r="AY205" s="241" t="s">
        <v>134</v>
      </c>
    </row>
    <row r="206" s="13" customFormat="1">
      <c r="A206" s="13"/>
      <c r="B206" s="232"/>
      <c r="C206" s="233"/>
      <c r="D206" s="227" t="s">
        <v>144</v>
      </c>
      <c r="E206" s="234" t="s">
        <v>19</v>
      </c>
      <c r="F206" s="235" t="s">
        <v>653</v>
      </c>
      <c r="G206" s="233"/>
      <c r="H206" s="234" t="s">
        <v>19</v>
      </c>
      <c r="I206" s="236"/>
      <c r="J206" s="233"/>
      <c r="K206" s="233"/>
      <c r="L206" s="237"/>
      <c r="M206" s="238"/>
      <c r="N206" s="239"/>
      <c r="O206" s="239"/>
      <c r="P206" s="239"/>
      <c r="Q206" s="239"/>
      <c r="R206" s="239"/>
      <c r="S206" s="239"/>
      <c r="T206" s="239"/>
      <c r="U206" s="240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144</v>
      </c>
      <c r="AU206" s="241" t="s">
        <v>81</v>
      </c>
      <c r="AV206" s="13" t="s">
        <v>79</v>
      </c>
      <c r="AW206" s="13" t="s">
        <v>34</v>
      </c>
      <c r="AX206" s="13" t="s">
        <v>72</v>
      </c>
      <c r="AY206" s="241" t="s">
        <v>134</v>
      </c>
    </row>
    <row r="207" s="14" customFormat="1">
      <c r="A207" s="14"/>
      <c r="B207" s="242"/>
      <c r="C207" s="243"/>
      <c r="D207" s="227" t="s">
        <v>144</v>
      </c>
      <c r="E207" s="244" t="s">
        <v>19</v>
      </c>
      <c r="F207" s="245" t="s">
        <v>654</v>
      </c>
      <c r="G207" s="243"/>
      <c r="H207" s="246">
        <v>6.2400000000000002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0"/>
      <c r="U207" s="251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144</v>
      </c>
      <c r="AU207" s="252" t="s">
        <v>81</v>
      </c>
      <c r="AV207" s="14" t="s">
        <v>81</v>
      </c>
      <c r="AW207" s="14" t="s">
        <v>34</v>
      </c>
      <c r="AX207" s="14" t="s">
        <v>72</v>
      </c>
      <c r="AY207" s="252" t="s">
        <v>134</v>
      </c>
    </row>
    <row r="208" s="15" customFormat="1">
      <c r="A208" s="15"/>
      <c r="B208" s="255"/>
      <c r="C208" s="256"/>
      <c r="D208" s="227" t="s">
        <v>144</v>
      </c>
      <c r="E208" s="257" t="s">
        <v>19</v>
      </c>
      <c r="F208" s="258" t="s">
        <v>158</v>
      </c>
      <c r="G208" s="256"/>
      <c r="H208" s="259">
        <v>6.2400000000000002</v>
      </c>
      <c r="I208" s="260"/>
      <c r="J208" s="256"/>
      <c r="K208" s="256"/>
      <c r="L208" s="261"/>
      <c r="M208" s="262"/>
      <c r="N208" s="263"/>
      <c r="O208" s="263"/>
      <c r="P208" s="263"/>
      <c r="Q208" s="263"/>
      <c r="R208" s="263"/>
      <c r="S208" s="263"/>
      <c r="T208" s="263"/>
      <c r="U208" s="264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5" t="s">
        <v>144</v>
      </c>
      <c r="AU208" s="265" t="s">
        <v>81</v>
      </c>
      <c r="AV208" s="15" t="s">
        <v>140</v>
      </c>
      <c r="AW208" s="15" t="s">
        <v>34</v>
      </c>
      <c r="AX208" s="15" t="s">
        <v>79</v>
      </c>
      <c r="AY208" s="265" t="s">
        <v>134</v>
      </c>
    </row>
    <row r="209" s="2" customFormat="1" ht="24.15" customHeight="1">
      <c r="A209" s="39"/>
      <c r="B209" s="40"/>
      <c r="C209" s="214" t="s">
        <v>314</v>
      </c>
      <c r="D209" s="214" t="s">
        <v>136</v>
      </c>
      <c r="E209" s="215" t="s">
        <v>655</v>
      </c>
      <c r="F209" s="216" t="s">
        <v>656</v>
      </c>
      <c r="G209" s="217" t="s">
        <v>169</v>
      </c>
      <c r="H209" s="218">
        <v>6.2400000000000002</v>
      </c>
      <c r="I209" s="219"/>
      <c r="J209" s="220">
        <f>ROUND(I209*H209,2)</f>
        <v>0</v>
      </c>
      <c r="K209" s="216" t="s">
        <v>149</v>
      </c>
      <c r="L209" s="45"/>
      <c r="M209" s="221" t="s">
        <v>19</v>
      </c>
      <c r="N209" s="222" t="s">
        <v>45</v>
      </c>
      <c r="O209" s="86"/>
      <c r="P209" s="223">
        <f>O209*H209</f>
        <v>0</v>
      </c>
      <c r="Q209" s="223">
        <v>0.36399999999999999</v>
      </c>
      <c r="R209" s="223">
        <f>Q209*H209</f>
        <v>2.27136</v>
      </c>
      <c r="S209" s="223">
        <v>0</v>
      </c>
      <c r="T209" s="223">
        <f>S209*H209</f>
        <v>0</v>
      </c>
      <c r="U209" s="224" t="s">
        <v>19</v>
      </c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5" t="s">
        <v>140</v>
      </c>
      <c r="AT209" s="225" t="s">
        <v>136</v>
      </c>
      <c r="AU209" s="225" t="s">
        <v>81</v>
      </c>
      <c r="AY209" s="18" t="s">
        <v>134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8" t="s">
        <v>140</v>
      </c>
      <c r="BK209" s="226">
        <f>ROUND(I209*H209,2)</f>
        <v>0</v>
      </c>
      <c r="BL209" s="18" t="s">
        <v>140</v>
      </c>
      <c r="BM209" s="225" t="s">
        <v>657</v>
      </c>
    </row>
    <row r="210" s="2" customFormat="1">
      <c r="A210" s="39"/>
      <c r="B210" s="40"/>
      <c r="C210" s="41"/>
      <c r="D210" s="227" t="s">
        <v>142</v>
      </c>
      <c r="E210" s="41"/>
      <c r="F210" s="228" t="s">
        <v>658</v>
      </c>
      <c r="G210" s="41"/>
      <c r="H210" s="41"/>
      <c r="I210" s="229"/>
      <c r="J210" s="41"/>
      <c r="K210" s="41"/>
      <c r="L210" s="45"/>
      <c r="M210" s="230"/>
      <c r="N210" s="231"/>
      <c r="O210" s="86"/>
      <c r="P210" s="86"/>
      <c r="Q210" s="86"/>
      <c r="R210" s="86"/>
      <c r="S210" s="86"/>
      <c r="T210" s="86"/>
      <c r="U210" s="87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142</v>
      </c>
      <c r="AU210" s="18" t="s">
        <v>81</v>
      </c>
    </row>
    <row r="211" s="2" customFormat="1">
      <c r="A211" s="39"/>
      <c r="B211" s="40"/>
      <c r="C211" s="41"/>
      <c r="D211" s="253" t="s">
        <v>152</v>
      </c>
      <c r="E211" s="41"/>
      <c r="F211" s="254" t="s">
        <v>659</v>
      </c>
      <c r="G211" s="41"/>
      <c r="H211" s="41"/>
      <c r="I211" s="229"/>
      <c r="J211" s="41"/>
      <c r="K211" s="41"/>
      <c r="L211" s="45"/>
      <c r="M211" s="230"/>
      <c r="N211" s="231"/>
      <c r="O211" s="86"/>
      <c r="P211" s="86"/>
      <c r="Q211" s="86"/>
      <c r="R211" s="86"/>
      <c r="S211" s="86"/>
      <c r="T211" s="86"/>
      <c r="U211" s="87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152</v>
      </c>
      <c r="AU211" s="18" t="s">
        <v>81</v>
      </c>
    </row>
    <row r="212" s="13" customFormat="1">
      <c r="A212" s="13"/>
      <c r="B212" s="232"/>
      <c r="C212" s="233"/>
      <c r="D212" s="227" t="s">
        <v>144</v>
      </c>
      <c r="E212" s="234" t="s">
        <v>19</v>
      </c>
      <c r="F212" s="235" t="s">
        <v>189</v>
      </c>
      <c r="G212" s="233"/>
      <c r="H212" s="234" t="s">
        <v>19</v>
      </c>
      <c r="I212" s="236"/>
      <c r="J212" s="233"/>
      <c r="K212" s="233"/>
      <c r="L212" s="237"/>
      <c r="M212" s="238"/>
      <c r="N212" s="239"/>
      <c r="O212" s="239"/>
      <c r="P212" s="239"/>
      <c r="Q212" s="239"/>
      <c r="R212" s="239"/>
      <c r="S212" s="239"/>
      <c r="T212" s="239"/>
      <c r="U212" s="240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144</v>
      </c>
      <c r="AU212" s="241" t="s">
        <v>81</v>
      </c>
      <c r="AV212" s="13" t="s">
        <v>79</v>
      </c>
      <c r="AW212" s="13" t="s">
        <v>34</v>
      </c>
      <c r="AX212" s="13" t="s">
        <v>72</v>
      </c>
      <c r="AY212" s="241" t="s">
        <v>134</v>
      </c>
    </row>
    <row r="213" s="13" customFormat="1">
      <c r="A213" s="13"/>
      <c r="B213" s="232"/>
      <c r="C213" s="233"/>
      <c r="D213" s="227" t="s">
        <v>144</v>
      </c>
      <c r="E213" s="234" t="s">
        <v>19</v>
      </c>
      <c r="F213" s="235" t="s">
        <v>621</v>
      </c>
      <c r="G213" s="233"/>
      <c r="H213" s="234" t="s">
        <v>19</v>
      </c>
      <c r="I213" s="236"/>
      <c r="J213" s="233"/>
      <c r="K213" s="233"/>
      <c r="L213" s="237"/>
      <c r="M213" s="238"/>
      <c r="N213" s="239"/>
      <c r="O213" s="239"/>
      <c r="P213" s="239"/>
      <c r="Q213" s="239"/>
      <c r="R213" s="239"/>
      <c r="S213" s="239"/>
      <c r="T213" s="239"/>
      <c r="U213" s="240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144</v>
      </c>
      <c r="AU213" s="241" t="s">
        <v>81</v>
      </c>
      <c r="AV213" s="13" t="s">
        <v>79</v>
      </c>
      <c r="AW213" s="13" t="s">
        <v>34</v>
      </c>
      <c r="AX213" s="13" t="s">
        <v>72</v>
      </c>
      <c r="AY213" s="241" t="s">
        <v>134</v>
      </c>
    </row>
    <row r="214" s="13" customFormat="1">
      <c r="A214" s="13"/>
      <c r="B214" s="232"/>
      <c r="C214" s="233"/>
      <c r="D214" s="227" t="s">
        <v>144</v>
      </c>
      <c r="E214" s="234" t="s">
        <v>19</v>
      </c>
      <c r="F214" s="235" t="s">
        <v>660</v>
      </c>
      <c r="G214" s="233"/>
      <c r="H214" s="234" t="s">
        <v>19</v>
      </c>
      <c r="I214" s="236"/>
      <c r="J214" s="233"/>
      <c r="K214" s="233"/>
      <c r="L214" s="237"/>
      <c r="M214" s="238"/>
      <c r="N214" s="239"/>
      <c r="O214" s="239"/>
      <c r="P214" s="239"/>
      <c r="Q214" s="239"/>
      <c r="R214" s="239"/>
      <c r="S214" s="239"/>
      <c r="T214" s="239"/>
      <c r="U214" s="240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144</v>
      </c>
      <c r="AU214" s="241" t="s">
        <v>81</v>
      </c>
      <c r="AV214" s="13" t="s">
        <v>79</v>
      </c>
      <c r="AW214" s="13" t="s">
        <v>34</v>
      </c>
      <c r="AX214" s="13" t="s">
        <v>72</v>
      </c>
      <c r="AY214" s="241" t="s">
        <v>134</v>
      </c>
    </row>
    <row r="215" s="13" customFormat="1">
      <c r="A215" s="13"/>
      <c r="B215" s="232"/>
      <c r="C215" s="233"/>
      <c r="D215" s="227" t="s">
        <v>144</v>
      </c>
      <c r="E215" s="234" t="s">
        <v>19</v>
      </c>
      <c r="F215" s="235" t="s">
        <v>622</v>
      </c>
      <c r="G215" s="233"/>
      <c r="H215" s="234" t="s">
        <v>19</v>
      </c>
      <c r="I215" s="236"/>
      <c r="J215" s="233"/>
      <c r="K215" s="233"/>
      <c r="L215" s="237"/>
      <c r="M215" s="238"/>
      <c r="N215" s="239"/>
      <c r="O215" s="239"/>
      <c r="P215" s="239"/>
      <c r="Q215" s="239"/>
      <c r="R215" s="239"/>
      <c r="S215" s="239"/>
      <c r="T215" s="239"/>
      <c r="U215" s="240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144</v>
      </c>
      <c r="AU215" s="241" t="s">
        <v>81</v>
      </c>
      <c r="AV215" s="13" t="s">
        <v>79</v>
      </c>
      <c r="AW215" s="13" t="s">
        <v>34</v>
      </c>
      <c r="AX215" s="13" t="s">
        <v>72</v>
      </c>
      <c r="AY215" s="241" t="s">
        <v>134</v>
      </c>
    </row>
    <row r="216" s="13" customFormat="1">
      <c r="A216" s="13"/>
      <c r="B216" s="232"/>
      <c r="C216" s="233"/>
      <c r="D216" s="227" t="s">
        <v>144</v>
      </c>
      <c r="E216" s="234" t="s">
        <v>19</v>
      </c>
      <c r="F216" s="235" t="s">
        <v>653</v>
      </c>
      <c r="G216" s="233"/>
      <c r="H216" s="234" t="s">
        <v>19</v>
      </c>
      <c r="I216" s="236"/>
      <c r="J216" s="233"/>
      <c r="K216" s="233"/>
      <c r="L216" s="237"/>
      <c r="M216" s="238"/>
      <c r="N216" s="239"/>
      <c r="O216" s="239"/>
      <c r="P216" s="239"/>
      <c r="Q216" s="239"/>
      <c r="R216" s="239"/>
      <c r="S216" s="239"/>
      <c r="T216" s="239"/>
      <c r="U216" s="240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144</v>
      </c>
      <c r="AU216" s="241" t="s">
        <v>81</v>
      </c>
      <c r="AV216" s="13" t="s">
        <v>79</v>
      </c>
      <c r="AW216" s="13" t="s">
        <v>34</v>
      </c>
      <c r="AX216" s="13" t="s">
        <v>72</v>
      </c>
      <c r="AY216" s="241" t="s">
        <v>134</v>
      </c>
    </row>
    <row r="217" s="14" customFormat="1">
      <c r="A217" s="14"/>
      <c r="B217" s="242"/>
      <c r="C217" s="243"/>
      <c r="D217" s="227" t="s">
        <v>144</v>
      </c>
      <c r="E217" s="244" t="s">
        <v>19</v>
      </c>
      <c r="F217" s="245" t="s">
        <v>654</v>
      </c>
      <c r="G217" s="243"/>
      <c r="H217" s="246">
        <v>6.2400000000000002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0"/>
      <c r="U217" s="251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2" t="s">
        <v>144</v>
      </c>
      <c r="AU217" s="252" t="s">
        <v>81</v>
      </c>
      <c r="AV217" s="14" t="s">
        <v>81</v>
      </c>
      <c r="AW217" s="14" t="s">
        <v>34</v>
      </c>
      <c r="AX217" s="14" t="s">
        <v>72</v>
      </c>
      <c r="AY217" s="252" t="s">
        <v>134</v>
      </c>
    </row>
    <row r="218" s="15" customFormat="1">
      <c r="A218" s="15"/>
      <c r="B218" s="255"/>
      <c r="C218" s="256"/>
      <c r="D218" s="227" t="s">
        <v>144</v>
      </c>
      <c r="E218" s="257" t="s">
        <v>19</v>
      </c>
      <c r="F218" s="258" t="s">
        <v>158</v>
      </c>
      <c r="G218" s="256"/>
      <c r="H218" s="259">
        <v>6.2400000000000002</v>
      </c>
      <c r="I218" s="260"/>
      <c r="J218" s="256"/>
      <c r="K218" s="256"/>
      <c r="L218" s="261"/>
      <c r="M218" s="262"/>
      <c r="N218" s="263"/>
      <c r="O218" s="263"/>
      <c r="P218" s="263"/>
      <c r="Q218" s="263"/>
      <c r="R218" s="263"/>
      <c r="S218" s="263"/>
      <c r="T218" s="263"/>
      <c r="U218" s="264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5" t="s">
        <v>144</v>
      </c>
      <c r="AU218" s="265" t="s">
        <v>81</v>
      </c>
      <c r="AV218" s="15" t="s">
        <v>140</v>
      </c>
      <c r="AW218" s="15" t="s">
        <v>34</v>
      </c>
      <c r="AX218" s="15" t="s">
        <v>79</v>
      </c>
      <c r="AY218" s="265" t="s">
        <v>134</v>
      </c>
    </row>
    <row r="219" s="2" customFormat="1" ht="16.5" customHeight="1">
      <c r="A219" s="39"/>
      <c r="B219" s="40"/>
      <c r="C219" s="270" t="s">
        <v>436</v>
      </c>
      <c r="D219" s="270" t="s">
        <v>306</v>
      </c>
      <c r="E219" s="271" t="s">
        <v>661</v>
      </c>
      <c r="F219" s="272" t="s">
        <v>662</v>
      </c>
      <c r="G219" s="273" t="s">
        <v>148</v>
      </c>
      <c r="H219" s="274">
        <v>6.2400000000000002</v>
      </c>
      <c r="I219" s="275"/>
      <c r="J219" s="276">
        <f>ROUND(I219*H219,2)</f>
        <v>0</v>
      </c>
      <c r="K219" s="272" t="s">
        <v>149</v>
      </c>
      <c r="L219" s="277"/>
      <c r="M219" s="278" t="s">
        <v>19</v>
      </c>
      <c r="N219" s="279" t="s">
        <v>45</v>
      </c>
      <c r="O219" s="86"/>
      <c r="P219" s="223">
        <f>O219*H219</f>
        <v>0</v>
      </c>
      <c r="Q219" s="223">
        <v>0.77000000000000002</v>
      </c>
      <c r="R219" s="223">
        <f>Q219*H219</f>
        <v>4.8048000000000002</v>
      </c>
      <c r="S219" s="223">
        <v>0</v>
      </c>
      <c r="T219" s="223">
        <f>S219*H219</f>
        <v>0</v>
      </c>
      <c r="U219" s="224" t="s">
        <v>19</v>
      </c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5" t="s">
        <v>268</v>
      </c>
      <c r="AT219" s="225" t="s">
        <v>306</v>
      </c>
      <c r="AU219" s="225" t="s">
        <v>81</v>
      </c>
      <c r="AY219" s="18" t="s">
        <v>134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8" t="s">
        <v>140</v>
      </c>
      <c r="BK219" s="226">
        <f>ROUND(I219*H219,2)</f>
        <v>0</v>
      </c>
      <c r="BL219" s="18" t="s">
        <v>140</v>
      </c>
      <c r="BM219" s="225" t="s">
        <v>663</v>
      </c>
    </row>
    <row r="220" s="2" customFormat="1">
      <c r="A220" s="39"/>
      <c r="B220" s="40"/>
      <c r="C220" s="41"/>
      <c r="D220" s="227" t="s">
        <v>142</v>
      </c>
      <c r="E220" s="41"/>
      <c r="F220" s="228" t="s">
        <v>662</v>
      </c>
      <c r="G220" s="41"/>
      <c r="H220" s="41"/>
      <c r="I220" s="229"/>
      <c r="J220" s="41"/>
      <c r="K220" s="41"/>
      <c r="L220" s="45"/>
      <c r="M220" s="230"/>
      <c r="N220" s="231"/>
      <c r="O220" s="86"/>
      <c r="P220" s="86"/>
      <c r="Q220" s="86"/>
      <c r="R220" s="86"/>
      <c r="S220" s="86"/>
      <c r="T220" s="86"/>
      <c r="U220" s="87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142</v>
      </c>
      <c r="AU220" s="18" t="s">
        <v>81</v>
      </c>
    </row>
    <row r="221" s="13" customFormat="1">
      <c r="A221" s="13"/>
      <c r="B221" s="232"/>
      <c r="C221" s="233"/>
      <c r="D221" s="227" t="s">
        <v>144</v>
      </c>
      <c r="E221" s="234" t="s">
        <v>19</v>
      </c>
      <c r="F221" s="235" t="s">
        <v>189</v>
      </c>
      <c r="G221" s="233"/>
      <c r="H221" s="234" t="s">
        <v>19</v>
      </c>
      <c r="I221" s="236"/>
      <c r="J221" s="233"/>
      <c r="K221" s="233"/>
      <c r="L221" s="237"/>
      <c r="M221" s="238"/>
      <c r="N221" s="239"/>
      <c r="O221" s="239"/>
      <c r="P221" s="239"/>
      <c r="Q221" s="239"/>
      <c r="R221" s="239"/>
      <c r="S221" s="239"/>
      <c r="T221" s="239"/>
      <c r="U221" s="240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144</v>
      </c>
      <c r="AU221" s="241" t="s">
        <v>81</v>
      </c>
      <c r="AV221" s="13" t="s">
        <v>79</v>
      </c>
      <c r="AW221" s="13" t="s">
        <v>34</v>
      </c>
      <c r="AX221" s="13" t="s">
        <v>72</v>
      </c>
      <c r="AY221" s="241" t="s">
        <v>134</v>
      </c>
    </row>
    <row r="222" s="13" customFormat="1">
      <c r="A222" s="13"/>
      <c r="B222" s="232"/>
      <c r="C222" s="233"/>
      <c r="D222" s="227" t="s">
        <v>144</v>
      </c>
      <c r="E222" s="234" t="s">
        <v>19</v>
      </c>
      <c r="F222" s="235" t="s">
        <v>621</v>
      </c>
      <c r="G222" s="233"/>
      <c r="H222" s="234" t="s">
        <v>19</v>
      </c>
      <c r="I222" s="236"/>
      <c r="J222" s="233"/>
      <c r="K222" s="233"/>
      <c r="L222" s="237"/>
      <c r="M222" s="238"/>
      <c r="N222" s="239"/>
      <c r="O222" s="239"/>
      <c r="P222" s="239"/>
      <c r="Q222" s="239"/>
      <c r="R222" s="239"/>
      <c r="S222" s="239"/>
      <c r="T222" s="239"/>
      <c r="U222" s="240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144</v>
      </c>
      <c r="AU222" s="241" t="s">
        <v>81</v>
      </c>
      <c r="AV222" s="13" t="s">
        <v>79</v>
      </c>
      <c r="AW222" s="13" t="s">
        <v>34</v>
      </c>
      <c r="AX222" s="13" t="s">
        <v>72</v>
      </c>
      <c r="AY222" s="241" t="s">
        <v>134</v>
      </c>
    </row>
    <row r="223" s="13" customFormat="1">
      <c r="A223" s="13"/>
      <c r="B223" s="232"/>
      <c r="C223" s="233"/>
      <c r="D223" s="227" t="s">
        <v>144</v>
      </c>
      <c r="E223" s="234" t="s">
        <v>19</v>
      </c>
      <c r="F223" s="235" t="s">
        <v>664</v>
      </c>
      <c r="G223" s="233"/>
      <c r="H223" s="234" t="s">
        <v>19</v>
      </c>
      <c r="I223" s="236"/>
      <c r="J223" s="233"/>
      <c r="K223" s="233"/>
      <c r="L223" s="237"/>
      <c r="M223" s="238"/>
      <c r="N223" s="239"/>
      <c r="O223" s="239"/>
      <c r="P223" s="239"/>
      <c r="Q223" s="239"/>
      <c r="R223" s="239"/>
      <c r="S223" s="239"/>
      <c r="T223" s="239"/>
      <c r="U223" s="240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144</v>
      </c>
      <c r="AU223" s="241" t="s">
        <v>81</v>
      </c>
      <c r="AV223" s="13" t="s">
        <v>79</v>
      </c>
      <c r="AW223" s="13" t="s">
        <v>34</v>
      </c>
      <c r="AX223" s="13" t="s">
        <v>72</v>
      </c>
      <c r="AY223" s="241" t="s">
        <v>134</v>
      </c>
    </row>
    <row r="224" s="13" customFormat="1">
      <c r="A224" s="13"/>
      <c r="B224" s="232"/>
      <c r="C224" s="233"/>
      <c r="D224" s="227" t="s">
        <v>144</v>
      </c>
      <c r="E224" s="234" t="s">
        <v>19</v>
      </c>
      <c r="F224" s="235" t="s">
        <v>622</v>
      </c>
      <c r="G224" s="233"/>
      <c r="H224" s="234" t="s">
        <v>19</v>
      </c>
      <c r="I224" s="236"/>
      <c r="J224" s="233"/>
      <c r="K224" s="233"/>
      <c r="L224" s="237"/>
      <c r="M224" s="238"/>
      <c r="N224" s="239"/>
      <c r="O224" s="239"/>
      <c r="P224" s="239"/>
      <c r="Q224" s="239"/>
      <c r="R224" s="239"/>
      <c r="S224" s="239"/>
      <c r="T224" s="239"/>
      <c r="U224" s="240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144</v>
      </c>
      <c r="AU224" s="241" t="s">
        <v>81</v>
      </c>
      <c r="AV224" s="13" t="s">
        <v>79</v>
      </c>
      <c r="AW224" s="13" t="s">
        <v>34</v>
      </c>
      <c r="AX224" s="13" t="s">
        <v>72</v>
      </c>
      <c r="AY224" s="241" t="s">
        <v>134</v>
      </c>
    </row>
    <row r="225" s="13" customFormat="1">
      <c r="A225" s="13"/>
      <c r="B225" s="232"/>
      <c r="C225" s="233"/>
      <c r="D225" s="227" t="s">
        <v>144</v>
      </c>
      <c r="E225" s="234" t="s">
        <v>19</v>
      </c>
      <c r="F225" s="235" t="s">
        <v>665</v>
      </c>
      <c r="G225" s="233"/>
      <c r="H225" s="234" t="s">
        <v>19</v>
      </c>
      <c r="I225" s="236"/>
      <c r="J225" s="233"/>
      <c r="K225" s="233"/>
      <c r="L225" s="237"/>
      <c r="M225" s="238"/>
      <c r="N225" s="239"/>
      <c r="O225" s="239"/>
      <c r="P225" s="239"/>
      <c r="Q225" s="239"/>
      <c r="R225" s="239"/>
      <c r="S225" s="239"/>
      <c r="T225" s="239"/>
      <c r="U225" s="240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1" t="s">
        <v>144</v>
      </c>
      <c r="AU225" s="241" t="s">
        <v>81</v>
      </c>
      <c r="AV225" s="13" t="s">
        <v>79</v>
      </c>
      <c r="AW225" s="13" t="s">
        <v>34</v>
      </c>
      <c r="AX225" s="13" t="s">
        <v>72</v>
      </c>
      <c r="AY225" s="241" t="s">
        <v>134</v>
      </c>
    </row>
    <row r="226" s="13" customFormat="1">
      <c r="A226" s="13"/>
      <c r="B226" s="232"/>
      <c r="C226" s="233"/>
      <c r="D226" s="227" t="s">
        <v>144</v>
      </c>
      <c r="E226" s="234" t="s">
        <v>19</v>
      </c>
      <c r="F226" s="235" t="s">
        <v>666</v>
      </c>
      <c r="G226" s="233"/>
      <c r="H226" s="234" t="s">
        <v>19</v>
      </c>
      <c r="I226" s="236"/>
      <c r="J226" s="233"/>
      <c r="K226" s="233"/>
      <c r="L226" s="237"/>
      <c r="M226" s="238"/>
      <c r="N226" s="239"/>
      <c r="O226" s="239"/>
      <c r="P226" s="239"/>
      <c r="Q226" s="239"/>
      <c r="R226" s="239"/>
      <c r="S226" s="239"/>
      <c r="T226" s="239"/>
      <c r="U226" s="240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144</v>
      </c>
      <c r="AU226" s="241" t="s">
        <v>81</v>
      </c>
      <c r="AV226" s="13" t="s">
        <v>79</v>
      </c>
      <c r="AW226" s="13" t="s">
        <v>34</v>
      </c>
      <c r="AX226" s="13" t="s">
        <v>72</v>
      </c>
      <c r="AY226" s="241" t="s">
        <v>134</v>
      </c>
    </row>
    <row r="227" s="14" customFormat="1">
      <c r="A227" s="14"/>
      <c r="B227" s="242"/>
      <c r="C227" s="243"/>
      <c r="D227" s="227" t="s">
        <v>144</v>
      </c>
      <c r="E227" s="244" t="s">
        <v>19</v>
      </c>
      <c r="F227" s="245" t="s">
        <v>667</v>
      </c>
      <c r="G227" s="243"/>
      <c r="H227" s="246">
        <v>6.2400000000000002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0"/>
      <c r="U227" s="251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2" t="s">
        <v>144</v>
      </c>
      <c r="AU227" s="252" t="s">
        <v>81</v>
      </c>
      <c r="AV227" s="14" t="s">
        <v>81</v>
      </c>
      <c r="AW227" s="14" t="s">
        <v>34</v>
      </c>
      <c r="AX227" s="14" t="s">
        <v>72</v>
      </c>
      <c r="AY227" s="252" t="s">
        <v>134</v>
      </c>
    </row>
    <row r="228" s="15" customFormat="1">
      <c r="A228" s="15"/>
      <c r="B228" s="255"/>
      <c r="C228" s="256"/>
      <c r="D228" s="227" t="s">
        <v>144</v>
      </c>
      <c r="E228" s="257" t="s">
        <v>19</v>
      </c>
      <c r="F228" s="258" t="s">
        <v>158</v>
      </c>
      <c r="G228" s="256"/>
      <c r="H228" s="259">
        <v>6.2400000000000002</v>
      </c>
      <c r="I228" s="260"/>
      <c r="J228" s="256"/>
      <c r="K228" s="256"/>
      <c r="L228" s="261"/>
      <c r="M228" s="262"/>
      <c r="N228" s="263"/>
      <c r="O228" s="263"/>
      <c r="P228" s="263"/>
      <c r="Q228" s="263"/>
      <c r="R228" s="263"/>
      <c r="S228" s="263"/>
      <c r="T228" s="263"/>
      <c r="U228" s="264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5" t="s">
        <v>144</v>
      </c>
      <c r="AU228" s="265" t="s">
        <v>81</v>
      </c>
      <c r="AV228" s="15" t="s">
        <v>140</v>
      </c>
      <c r="AW228" s="15" t="s">
        <v>34</v>
      </c>
      <c r="AX228" s="15" t="s">
        <v>79</v>
      </c>
      <c r="AY228" s="265" t="s">
        <v>134</v>
      </c>
    </row>
    <row r="229" s="12" customFormat="1" ht="22.8" customHeight="1">
      <c r="A229" s="12"/>
      <c r="B229" s="198"/>
      <c r="C229" s="199"/>
      <c r="D229" s="200" t="s">
        <v>71</v>
      </c>
      <c r="E229" s="212" t="s">
        <v>258</v>
      </c>
      <c r="F229" s="212" t="s">
        <v>259</v>
      </c>
      <c r="G229" s="199"/>
      <c r="H229" s="199"/>
      <c r="I229" s="202"/>
      <c r="J229" s="213">
        <f>BK229</f>
        <v>0</v>
      </c>
      <c r="K229" s="199"/>
      <c r="L229" s="204"/>
      <c r="M229" s="205"/>
      <c r="N229" s="206"/>
      <c r="O229" s="206"/>
      <c r="P229" s="207">
        <f>SUM(P230:P298)</f>
        <v>0</v>
      </c>
      <c r="Q229" s="206"/>
      <c r="R229" s="207">
        <f>SUM(R230:R298)</f>
        <v>0.022274000000000002</v>
      </c>
      <c r="S229" s="206"/>
      <c r="T229" s="207">
        <f>SUM(T230:T298)</f>
        <v>0.21776499999999999</v>
      </c>
      <c r="U229" s="208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9" t="s">
        <v>79</v>
      </c>
      <c r="AT229" s="210" t="s">
        <v>71</v>
      </c>
      <c r="AU229" s="210" t="s">
        <v>79</v>
      </c>
      <c r="AY229" s="209" t="s">
        <v>134</v>
      </c>
      <c r="BK229" s="211">
        <f>SUM(BK230:BK298)</f>
        <v>0</v>
      </c>
    </row>
    <row r="230" s="2" customFormat="1" ht="33" customHeight="1">
      <c r="A230" s="39"/>
      <c r="B230" s="40"/>
      <c r="C230" s="214" t="s">
        <v>440</v>
      </c>
      <c r="D230" s="214" t="s">
        <v>136</v>
      </c>
      <c r="E230" s="215" t="s">
        <v>668</v>
      </c>
      <c r="F230" s="216" t="s">
        <v>669</v>
      </c>
      <c r="G230" s="217" t="s">
        <v>309</v>
      </c>
      <c r="H230" s="218">
        <v>214.82499999999999</v>
      </c>
      <c r="I230" s="219"/>
      <c r="J230" s="220">
        <f>ROUND(I230*H230,2)</f>
        <v>0</v>
      </c>
      <c r="K230" s="216" t="s">
        <v>149</v>
      </c>
      <c r="L230" s="45"/>
      <c r="M230" s="221" t="s">
        <v>19</v>
      </c>
      <c r="N230" s="222" t="s">
        <v>45</v>
      </c>
      <c r="O230" s="86"/>
      <c r="P230" s="223">
        <f>O230*H230</f>
        <v>0</v>
      </c>
      <c r="Q230" s="223">
        <v>0</v>
      </c>
      <c r="R230" s="223">
        <f>Q230*H230</f>
        <v>0</v>
      </c>
      <c r="S230" s="223">
        <v>0.001</v>
      </c>
      <c r="T230" s="223">
        <f>S230*H230</f>
        <v>0.21482499999999999</v>
      </c>
      <c r="U230" s="224" t="s">
        <v>19</v>
      </c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5" t="s">
        <v>140</v>
      </c>
      <c r="AT230" s="225" t="s">
        <v>136</v>
      </c>
      <c r="AU230" s="225" t="s">
        <v>81</v>
      </c>
      <c r="AY230" s="18" t="s">
        <v>134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8" t="s">
        <v>140</v>
      </c>
      <c r="BK230" s="226">
        <f>ROUND(I230*H230,2)</f>
        <v>0</v>
      </c>
      <c r="BL230" s="18" t="s">
        <v>140</v>
      </c>
      <c r="BM230" s="225" t="s">
        <v>670</v>
      </c>
    </row>
    <row r="231" s="2" customFormat="1">
      <c r="A231" s="39"/>
      <c r="B231" s="40"/>
      <c r="C231" s="41"/>
      <c r="D231" s="227" t="s">
        <v>142</v>
      </c>
      <c r="E231" s="41"/>
      <c r="F231" s="228" t="s">
        <v>671</v>
      </c>
      <c r="G231" s="41"/>
      <c r="H231" s="41"/>
      <c r="I231" s="229"/>
      <c r="J231" s="41"/>
      <c r="K231" s="41"/>
      <c r="L231" s="45"/>
      <c r="M231" s="230"/>
      <c r="N231" s="231"/>
      <c r="O231" s="86"/>
      <c r="P231" s="86"/>
      <c r="Q231" s="86"/>
      <c r="R231" s="86"/>
      <c r="S231" s="86"/>
      <c r="T231" s="86"/>
      <c r="U231" s="87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142</v>
      </c>
      <c r="AU231" s="18" t="s">
        <v>81</v>
      </c>
    </row>
    <row r="232" s="2" customFormat="1">
      <c r="A232" s="39"/>
      <c r="B232" s="40"/>
      <c r="C232" s="41"/>
      <c r="D232" s="253" t="s">
        <v>152</v>
      </c>
      <c r="E232" s="41"/>
      <c r="F232" s="254" t="s">
        <v>672</v>
      </c>
      <c r="G232" s="41"/>
      <c r="H232" s="41"/>
      <c r="I232" s="229"/>
      <c r="J232" s="41"/>
      <c r="K232" s="41"/>
      <c r="L232" s="45"/>
      <c r="M232" s="230"/>
      <c r="N232" s="231"/>
      <c r="O232" s="86"/>
      <c r="P232" s="86"/>
      <c r="Q232" s="86"/>
      <c r="R232" s="86"/>
      <c r="S232" s="86"/>
      <c r="T232" s="86"/>
      <c r="U232" s="87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152</v>
      </c>
      <c r="AU232" s="18" t="s">
        <v>81</v>
      </c>
    </row>
    <row r="233" s="13" customFormat="1">
      <c r="A233" s="13"/>
      <c r="B233" s="232"/>
      <c r="C233" s="233"/>
      <c r="D233" s="227" t="s">
        <v>144</v>
      </c>
      <c r="E233" s="234" t="s">
        <v>19</v>
      </c>
      <c r="F233" s="235" t="s">
        <v>673</v>
      </c>
      <c r="G233" s="233"/>
      <c r="H233" s="234" t="s">
        <v>19</v>
      </c>
      <c r="I233" s="236"/>
      <c r="J233" s="233"/>
      <c r="K233" s="233"/>
      <c r="L233" s="237"/>
      <c r="M233" s="238"/>
      <c r="N233" s="239"/>
      <c r="O233" s="239"/>
      <c r="P233" s="239"/>
      <c r="Q233" s="239"/>
      <c r="R233" s="239"/>
      <c r="S233" s="239"/>
      <c r="T233" s="239"/>
      <c r="U233" s="240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144</v>
      </c>
      <c r="AU233" s="241" t="s">
        <v>81</v>
      </c>
      <c r="AV233" s="13" t="s">
        <v>79</v>
      </c>
      <c r="AW233" s="13" t="s">
        <v>34</v>
      </c>
      <c r="AX233" s="13" t="s">
        <v>72</v>
      </c>
      <c r="AY233" s="241" t="s">
        <v>134</v>
      </c>
    </row>
    <row r="234" s="13" customFormat="1">
      <c r="A234" s="13"/>
      <c r="B234" s="232"/>
      <c r="C234" s="233"/>
      <c r="D234" s="227" t="s">
        <v>144</v>
      </c>
      <c r="E234" s="234" t="s">
        <v>19</v>
      </c>
      <c r="F234" s="235" t="s">
        <v>674</v>
      </c>
      <c r="G234" s="233"/>
      <c r="H234" s="234" t="s">
        <v>19</v>
      </c>
      <c r="I234" s="236"/>
      <c r="J234" s="233"/>
      <c r="K234" s="233"/>
      <c r="L234" s="237"/>
      <c r="M234" s="238"/>
      <c r="N234" s="239"/>
      <c r="O234" s="239"/>
      <c r="P234" s="239"/>
      <c r="Q234" s="239"/>
      <c r="R234" s="239"/>
      <c r="S234" s="239"/>
      <c r="T234" s="239"/>
      <c r="U234" s="240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144</v>
      </c>
      <c r="AU234" s="241" t="s">
        <v>81</v>
      </c>
      <c r="AV234" s="13" t="s">
        <v>79</v>
      </c>
      <c r="AW234" s="13" t="s">
        <v>34</v>
      </c>
      <c r="AX234" s="13" t="s">
        <v>72</v>
      </c>
      <c r="AY234" s="241" t="s">
        <v>134</v>
      </c>
    </row>
    <row r="235" s="13" customFormat="1">
      <c r="A235" s="13"/>
      <c r="B235" s="232"/>
      <c r="C235" s="233"/>
      <c r="D235" s="227" t="s">
        <v>144</v>
      </c>
      <c r="E235" s="234" t="s">
        <v>19</v>
      </c>
      <c r="F235" s="235" t="s">
        <v>675</v>
      </c>
      <c r="G235" s="233"/>
      <c r="H235" s="234" t="s">
        <v>19</v>
      </c>
      <c r="I235" s="236"/>
      <c r="J235" s="233"/>
      <c r="K235" s="233"/>
      <c r="L235" s="237"/>
      <c r="M235" s="238"/>
      <c r="N235" s="239"/>
      <c r="O235" s="239"/>
      <c r="P235" s="239"/>
      <c r="Q235" s="239"/>
      <c r="R235" s="239"/>
      <c r="S235" s="239"/>
      <c r="T235" s="239"/>
      <c r="U235" s="240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144</v>
      </c>
      <c r="AU235" s="241" t="s">
        <v>81</v>
      </c>
      <c r="AV235" s="13" t="s">
        <v>79</v>
      </c>
      <c r="AW235" s="13" t="s">
        <v>34</v>
      </c>
      <c r="AX235" s="13" t="s">
        <v>72</v>
      </c>
      <c r="AY235" s="241" t="s">
        <v>134</v>
      </c>
    </row>
    <row r="236" s="14" customFormat="1">
      <c r="A236" s="14"/>
      <c r="B236" s="242"/>
      <c r="C236" s="243"/>
      <c r="D236" s="227" t="s">
        <v>144</v>
      </c>
      <c r="E236" s="244" t="s">
        <v>19</v>
      </c>
      <c r="F236" s="245" t="s">
        <v>676</v>
      </c>
      <c r="G236" s="243"/>
      <c r="H236" s="246">
        <v>214.82499999999999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0"/>
      <c r="U236" s="251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2" t="s">
        <v>144</v>
      </c>
      <c r="AU236" s="252" t="s">
        <v>81</v>
      </c>
      <c r="AV236" s="14" t="s">
        <v>81</v>
      </c>
      <c r="AW236" s="14" t="s">
        <v>34</v>
      </c>
      <c r="AX236" s="14" t="s">
        <v>72</v>
      </c>
      <c r="AY236" s="252" t="s">
        <v>134</v>
      </c>
    </row>
    <row r="237" s="15" customFormat="1">
      <c r="A237" s="15"/>
      <c r="B237" s="255"/>
      <c r="C237" s="256"/>
      <c r="D237" s="227" t="s">
        <v>144</v>
      </c>
      <c r="E237" s="257" t="s">
        <v>19</v>
      </c>
      <c r="F237" s="258" t="s">
        <v>158</v>
      </c>
      <c r="G237" s="256"/>
      <c r="H237" s="259">
        <v>214.82499999999999</v>
      </c>
      <c r="I237" s="260"/>
      <c r="J237" s="256"/>
      <c r="K237" s="256"/>
      <c r="L237" s="261"/>
      <c r="M237" s="262"/>
      <c r="N237" s="263"/>
      <c r="O237" s="263"/>
      <c r="P237" s="263"/>
      <c r="Q237" s="263"/>
      <c r="R237" s="263"/>
      <c r="S237" s="263"/>
      <c r="T237" s="263"/>
      <c r="U237" s="264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5" t="s">
        <v>144</v>
      </c>
      <c r="AU237" s="265" t="s">
        <v>81</v>
      </c>
      <c r="AV237" s="15" t="s">
        <v>140</v>
      </c>
      <c r="AW237" s="15" t="s">
        <v>34</v>
      </c>
      <c r="AX237" s="15" t="s">
        <v>79</v>
      </c>
      <c r="AY237" s="265" t="s">
        <v>134</v>
      </c>
    </row>
    <row r="238" s="2" customFormat="1" ht="37.8" customHeight="1">
      <c r="A238" s="39"/>
      <c r="B238" s="40"/>
      <c r="C238" s="214" t="s">
        <v>450</v>
      </c>
      <c r="D238" s="214" t="s">
        <v>136</v>
      </c>
      <c r="E238" s="215" t="s">
        <v>677</v>
      </c>
      <c r="F238" s="216" t="s">
        <v>678</v>
      </c>
      <c r="G238" s="217" t="s">
        <v>148</v>
      </c>
      <c r="H238" s="218">
        <v>212.24000000000001</v>
      </c>
      <c r="I238" s="219"/>
      <c r="J238" s="220">
        <f>ROUND(I238*H238,2)</f>
        <v>0</v>
      </c>
      <c r="K238" s="216" t="s">
        <v>149</v>
      </c>
      <c r="L238" s="45"/>
      <c r="M238" s="221" t="s">
        <v>19</v>
      </c>
      <c r="N238" s="222" t="s">
        <v>45</v>
      </c>
      <c r="O238" s="86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3">
        <f>S238*H238</f>
        <v>0</v>
      </c>
      <c r="U238" s="224" t="s">
        <v>19</v>
      </c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5" t="s">
        <v>140</v>
      </c>
      <c r="AT238" s="225" t="s">
        <v>136</v>
      </c>
      <c r="AU238" s="225" t="s">
        <v>81</v>
      </c>
      <c r="AY238" s="18" t="s">
        <v>134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8" t="s">
        <v>140</v>
      </c>
      <c r="BK238" s="226">
        <f>ROUND(I238*H238,2)</f>
        <v>0</v>
      </c>
      <c r="BL238" s="18" t="s">
        <v>140</v>
      </c>
      <c r="BM238" s="225" t="s">
        <v>679</v>
      </c>
    </row>
    <row r="239" s="2" customFormat="1">
      <c r="A239" s="39"/>
      <c r="B239" s="40"/>
      <c r="C239" s="41"/>
      <c r="D239" s="227" t="s">
        <v>142</v>
      </c>
      <c r="E239" s="41"/>
      <c r="F239" s="228" t="s">
        <v>680</v>
      </c>
      <c r="G239" s="41"/>
      <c r="H239" s="41"/>
      <c r="I239" s="229"/>
      <c r="J239" s="41"/>
      <c r="K239" s="41"/>
      <c r="L239" s="45"/>
      <c r="M239" s="230"/>
      <c r="N239" s="231"/>
      <c r="O239" s="86"/>
      <c r="P239" s="86"/>
      <c r="Q239" s="86"/>
      <c r="R239" s="86"/>
      <c r="S239" s="86"/>
      <c r="T239" s="86"/>
      <c r="U239" s="87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142</v>
      </c>
      <c r="AU239" s="18" t="s">
        <v>81</v>
      </c>
    </row>
    <row r="240" s="2" customFormat="1">
      <c r="A240" s="39"/>
      <c r="B240" s="40"/>
      <c r="C240" s="41"/>
      <c r="D240" s="253" t="s">
        <v>152</v>
      </c>
      <c r="E240" s="41"/>
      <c r="F240" s="254" t="s">
        <v>681</v>
      </c>
      <c r="G240" s="41"/>
      <c r="H240" s="41"/>
      <c r="I240" s="229"/>
      <c r="J240" s="41"/>
      <c r="K240" s="41"/>
      <c r="L240" s="45"/>
      <c r="M240" s="230"/>
      <c r="N240" s="231"/>
      <c r="O240" s="86"/>
      <c r="P240" s="86"/>
      <c r="Q240" s="86"/>
      <c r="R240" s="86"/>
      <c r="S240" s="86"/>
      <c r="T240" s="86"/>
      <c r="U240" s="87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152</v>
      </c>
      <c r="AU240" s="18" t="s">
        <v>81</v>
      </c>
    </row>
    <row r="241" s="13" customFormat="1">
      <c r="A241" s="13"/>
      <c r="B241" s="232"/>
      <c r="C241" s="233"/>
      <c r="D241" s="227" t="s">
        <v>144</v>
      </c>
      <c r="E241" s="234" t="s">
        <v>19</v>
      </c>
      <c r="F241" s="235" t="s">
        <v>682</v>
      </c>
      <c r="G241" s="233"/>
      <c r="H241" s="234" t="s">
        <v>19</v>
      </c>
      <c r="I241" s="236"/>
      <c r="J241" s="233"/>
      <c r="K241" s="233"/>
      <c r="L241" s="237"/>
      <c r="M241" s="238"/>
      <c r="N241" s="239"/>
      <c r="O241" s="239"/>
      <c r="P241" s="239"/>
      <c r="Q241" s="239"/>
      <c r="R241" s="239"/>
      <c r="S241" s="239"/>
      <c r="T241" s="239"/>
      <c r="U241" s="240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1" t="s">
        <v>144</v>
      </c>
      <c r="AU241" s="241" t="s">
        <v>81</v>
      </c>
      <c r="AV241" s="13" t="s">
        <v>79</v>
      </c>
      <c r="AW241" s="13" t="s">
        <v>34</v>
      </c>
      <c r="AX241" s="13" t="s">
        <v>72</v>
      </c>
      <c r="AY241" s="241" t="s">
        <v>134</v>
      </c>
    </row>
    <row r="242" s="13" customFormat="1">
      <c r="A242" s="13"/>
      <c r="B242" s="232"/>
      <c r="C242" s="233"/>
      <c r="D242" s="227" t="s">
        <v>144</v>
      </c>
      <c r="E242" s="234" t="s">
        <v>19</v>
      </c>
      <c r="F242" s="235" t="s">
        <v>615</v>
      </c>
      <c r="G242" s="233"/>
      <c r="H242" s="234" t="s">
        <v>19</v>
      </c>
      <c r="I242" s="236"/>
      <c r="J242" s="233"/>
      <c r="K242" s="233"/>
      <c r="L242" s="237"/>
      <c r="M242" s="238"/>
      <c r="N242" s="239"/>
      <c r="O242" s="239"/>
      <c r="P242" s="239"/>
      <c r="Q242" s="239"/>
      <c r="R242" s="239"/>
      <c r="S242" s="239"/>
      <c r="T242" s="239"/>
      <c r="U242" s="240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144</v>
      </c>
      <c r="AU242" s="241" t="s">
        <v>81</v>
      </c>
      <c r="AV242" s="13" t="s">
        <v>79</v>
      </c>
      <c r="AW242" s="13" t="s">
        <v>34</v>
      </c>
      <c r="AX242" s="13" t="s">
        <v>72</v>
      </c>
      <c r="AY242" s="241" t="s">
        <v>134</v>
      </c>
    </row>
    <row r="243" s="13" customFormat="1">
      <c r="A243" s="13"/>
      <c r="B243" s="232"/>
      <c r="C243" s="233"/>
      <c r="D243" s="227" t="s">
        <v>144</v>
      </c>
      <c r="E243" s="234" t="s">
        <v>19</v>
      </c>
      <c r="F243" s="235" t="s">
        <v>616</v>
      </c>
      <c r="G243" s="233"/>
      <c r="H243" s="234" t="s">
        <v>19</v>
      </c>
      <c r="I243" s="236"/>
      <c r="J243" s="233"/>
      <c r="K243" s="233"/>
      <c r="L243" s="237"/>
      <c r="M243" s="238"/>
      <c r="N243" s="239"/>
      <c r="O243" s="239"/>
      <c r="P243" s="239"/>
      <c r="Q243" s="239"/>
      <c r="R243" s="239"/>
      <c r="S243" s="239"/>
      <c r="T243" s="239"/>
      <c r="U243" s="240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144</v>
      </c>
      <c r="AU243" s="241" t="s">
        <v>81</v>
      </c>
      <c r="AV243" s="13" t="s">
        <v>79</v>
      </c>
      <c r="AW243" s="13" t="s">
        <v>34</v>
      </c>
      <c r="AX243" s="13" t="s">
        <v>72</v>
      </c>
      <c r="AY243" s="241" t="s">
        <v>134</v>
      </c>
    </row>
    <row r="244" s="14" customFormat="1">
      <c r="A244" s="14"/>
      <c r="B244" s="242"/>
      <c r="C244" s="243"/>
      <c r="D244" s="227" t="s">
        <v>144</v>
      </c>
      <c r="E244" s="244" t="s">
        <v>19</v>
      </c>
      <c r="F244" s="245" t="s">
        <v>629</v>
      </c>
      <c r="G244" s="243"/>
      <c r="H244" s="246">
        <v>44.640000000000001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0"/>
      <c r="U244" s="251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2" t="s">
        <v>144</v>
      </c>
      <c r="AU244" s="252" t="s">
        <v>81</v>
      </c>
      <c r="AV244" s="14" t="s">
        <v>81</v>
      </c>
      <c r="AW244" s="14" t="s">
        <v>34</v>
      </c>
      <c r="AX244" s="14" t="s">
        <v>72</v>
      </c>
      <c r="AY244" s="252" t="s">
        <v>134</v>
      </c>
    </row>
    <row r="245" s="13" customFormat="1">
      <c r="A245" s="13"/>
      <c r="B245" s="232"/>
      <c r="C245" s="233"/>
      <c r="D245" s="227" t="s">
        <v>144</v>
      </c>
      <c r="E245" s="234" t="s">
        <v>19</v>
      </c>
      <c r="F245" s="235" t="s">
        <v>618</v>
      </c>
      <c r="G245" s="233"/>
      <c r="H245" s="234" t="s">
        <v>19</v>
      </c>
      <c r="I245" s="236"/>
      <c r="J245" s="233"/>
      <c r="K245" s="233"/>
      <c r="L245" s="237"/>
      <c r="M245" s="238"/>
      <c r="N245" s="239"/>
      <c r="O245" s="239"/>
      <c r="P245" s="239"/>
      <c r="Q245" s="239"/>
      <c r="R245" s="239"/>
      <c r="S245" s="239"/>
      <c r="T245" s="239"/>
      <c r="U245" s="240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1" t="s">
        <v>144</v>
      </c>
      <c r="AU245" s="241" t="s">
        <v>81</v>
      </c>
      <c r="AV245" s="13" t="s">
        <v>79</v>
      </c>
      <c r="AW245" s="13" t="s">
        <v>34</v>
      </c>
      <c r="AX245" s="13" t="s">
        <v>72</v>
      </c>
      <c r="AY245" s="241" t="s">
        <v>134</v>
      </c>
    </row>
    <row r="246" s="14" customFormat="1">
      <c r="A246" s="14"/>
      <c r="B246" s="242"/>
      <c r="C246" s="243"/>
      <c r="D246" s="227" t="s">
        <v>144</v>
      </c>
      <c r="E246" s="244" t="s">
        <v>19</v>
      </c>
      <c r="F246" s="245" t="s">
        <v>683</v>
      </c>
      <c r="G246" s="243"/>
      <c r="H246" s="246">
        <v>60.25</v>
      </c>
      <c r="I246" s="247"/>
      <c r="J246" s="243"/>
      <c r="K246" s="243"/>
      <c r="L246" s="248"/>
      <c r="M246" s="249"/>
      <c r="N246" s="250"/>
      <c r="O246" s="250"/>
      <c r="P246" s="250"/>
      <c r="Q246" s="250"/>
      <c r="R246" s="250"/>
      <c r="S246" s="250"/>
      <c r="T246" s="250"/>
      <c r="U246" s="251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2" t="s">
        <v>144</v>
      </c>
      <c r="AU246" s="252" t="s">
        <v>81</v>
      </c>
      <c r="AV246" s="14" t="s">
        <v>81</v>
      </c>
      <c r="AW246" s="14" t="s">
        <v>34</v>
      </c>
      <c r="AX246" s="14" t="s">
        <v>72</v>
      </c>
      <c r="AY246" s="252" t="s">
        <v>134</v>
      </c>
    </row>
    <row r="247" s="16" customFormat="1">
      <c r="A247" s="16"/>
      <c r="B247" s="287"/>
      <c r="C247" s="288"/>
      <c r="D247" s="227" t="s">
        <v>144</v>
      </c>
      <c r="E247" s="289" t="s">
        <v>19</v>
      </c>
      <c r="F247" s="290" t="s">
        <v>620</v>
      </c>
      <c r="G247" s="288"/>
      <c r="H247" s="291">
        <v>104.89</v>
      </c>
      <c r="I247" s="292"/>
      <c r="J247" s="288"/>
      <c r="K247" s="288"/>
      <c r="L247" s="293"/>
      <c r="M247" s="294"/>
      <c r="N247" s="295"/>
      <c r="O247" s="295"/>
      <c r="P247" s="295"/>
      <c r="Q247" s="295"/>
      <c r="R247" s="295"/>
      <c r="S247" s="295"/>
      <c r="T247" s="295"/>
      <c r="U247" s="29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T247" s="297" t="s">
        <v>144</v>
      </c>
      <c r="AU247" s="297" t="s">
        <v>81</v>
      </c>
      <c r="AV247" s="16" t="s">
        <v>97</v>
      </c>
      <c r="AW247" s="16" t="s">
        <v>34</v>
      </c>
      <c r="AX247" s="16" t="s">
        <v>72</v>
      </c>
      <c r="AY247" s="297" t="s">
        <v>134</v>
      </c>
    </row>
    <row r="248" s="13" customFormat="1">
      <c r="A248" s="13"/>
      <c r="B248" s="232"/>
      <c r="C248" s="233"/>
      <c r="D248" s="227" t="s">
        <v>144</v>
      </c>
      <c r="E248" s="234" t="s">
        <v>19</v>
      </c>
      <c r="F248" s="235" t="s">
        <v>621</v>
      </c>
      <c r="G248" s="233"/>
      <c r="H248" s="234" t="s">
        <v>19</v>
      </c>
      <c r="I248" s="236"/>
      <c r="J248" s="233"/>
      <c r="K248" s="233"/>
      <c r="L248" s="237"/>
      <c r="M248" s="238"/>
      <c r="N248" s="239"/>
      <c r="O248" s="239"/>
      <c r="P248" s="239"/>
      <c r="Q248" s="239"/>
      <c r="R248" s="239"/>
      <c r="S248" s="239"/>
      <c r="T248" s="239"/>
      <c r="U248" s="240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1" t="s">
        <v>144</v>
      </c>
      <c r="AU248" s="241" t="s">
        <v>81</v>
      </c>
      <c r="AV248" s="13" t="s">
        <v>79</v>
      </c>
      <c r="AW248" s="13" t="s">
        <v>34</v>
      </c>
      <c r="AX248" s="13" t="s">
        <v>72</v>
      </c>
      <c r="AY248" s="241" t="s">
        <v>134</v>
      </c>
    </row>
    <row r="249" s="13" customFormat="1">
      <c r="A249" s="13"/>
      <c r="B249" s="232"/>
      <c r="C249" s="233"/>
      <c r="D249" s="227" t="s">
        <v>144</v>
      </c>
      <c r="E249" s="234" t="s">
        <v>19</v>
      </c>
      <c r="F249" s="235" t="s">
        <v>622</v>
      </c>
      <c r="G249" s="233"/>
      <c r="H249" s="234" t="s">
        <v>19</v>
      </c>
      <c r="I249" s="236"/>
      <c r="J249" s="233"/>
      <c r="K249" s="233"/>
      <c r="L249" s="237"/>
      <c r="M249" s="238"/>
      <c r="N249" s="239"/>
      <c r="O249" s="239"/>
      <c r="P249" s="239"/>
      <c r="Q249" s="239"/>
      <c r="R249" s="239"/>
      <c r="S249" s="239"/>
      <c r="T249" s="239"/>
      <c r="U249" s="240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144</v>
      </c>
      <c r="AU249" s="241" t="s">
        <v>81</v>
      </c>
      <c r="AV249" s="13" t="s">
        <v>79</v>
      </c>
      <c r="AW249" s="13" t="s">
        <v>34</v>
      </c>
      <c r="AX249" s="13" t="s">
        <v>72</v>
      </c>
      <c r="AY249" s="241" t="s">
        <v>134</v>
      </c>
    </row>
    <row r="250" s="14" customFormat="1">
      <c r="A250" s="14"/>
      <c r="B250" s="242"/>
      <c r="C250" s="243"/>
      <c r="D250" s="227" t="s">
        <v>144</v>
      </c>
      <c r="E250" s="244" t="s">
        <v>19</v>
      </c>
      <c r="F250" s="245" t="s">
        <v>684</v>
      </c>
      <c r="G250" s="243"/>
      <c r="H250" s="246">
        <v>41.600000000000001</v>
      </c>
      <c r="I250" s="247"/>
      <c r="J250" s="243"/>
      <c r="K250" s="243"/>
      <c r="L250" s="248"/>
      <c r="M250" s="249"/>
      <c r="N250" s="250"/>
      <c r="O250" s="250"/>
      <c r="P250" s="250"/>
      <c r="Q250" s="250"/>
      <c r="R250" s="250"/>
      <c r="S250" s="250"/>
      <c r="T250" s="250"/>
      <c r="U250" s="251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2" t="s">
        <v>144</v>
      </c>
      <c r="AU250" s="252" t="s">
        <v>81</v>
      </c>
      <c r="AV250" s="14" t="s">
        <v>81</v>
      </c>
      <c r="AW250" s="14" t="s">
        <v>34</v>
      </c>
      <c r="AX250" s="14" t="s">
        <v>72</v>
      </c>
      <c r="AY250" s="252" t="s">
        <v>134</v>
      </c>
    </row>
    <row r="251" s="16" customFormat="1">
      <c r="A251" s="16"/>
      <c r="B251" s="287"/>
      <c r="C251" s="288"/>
      <c r="D251" s="227" t="s">
        <v>144</v>
      </c>
      <c r="E251" s="289" t="s">
        <v>19</v>
      </c>
      <c r="F251" s="290" t="s">
        <v>620</v>
      </c>
      <c r="G251" s="288"/>
      <c r="H251" s="291">
        <v>41.600000000000001</v>
      </c>
      <c r="I251" s="292"/>
      <c r="J251" s="288"/>
      <c r="K251" s="288"/>
      <c r="L251" s="293"/>
      <c r="M251" s="294"/>
      <c r="N251" s="295"/>
      <c r="O251" s="295"/>
      <c r="P251" s="295"/>
      <c r="Q251" s="295"/>
      <c r="R251" s="295"/>
      <c r="S251" s="295"/>
      <c r="T251" s="295"/>
      <c r="U251" s="29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T251" s="297" t="s">
        <v>144</v>
      </c>
      <c r="AU251" s="297" t="s">
        <v>81</v>
      </c>
      <c r="AV251" s="16" t="s">
        <v>97</v>
      </c>
      <c r="AW251" s="16" t="s">
        <v>34</v>
      </c>
      <c r="AX251" s="16" t="s">
        <v>72</v>
      </c>
      <c r="AY251" s="297" t="s">
        <v>134</v>
      </c>
    </row>
    <row r="252" s="13" customFormat="1">
      <c r="A252" s="13"/>
      <c r="B252" s="232"/>
      <c r="C252" s="233"/>
      <c r="D252" s="227" t="s">
        <v>144</v>
      </c>
      <c r="E252" s="234" t="s">
        <v>19</v>
      </c>
      <c r="F252" s="235" t="s">
        <v>685</v>
      </c>
      <c r="G252" s="233"/>
      <c r="H252" s="234" t="s">
        <v>19</v>
      </c>
      <c r="I252" s="236"/>
      <c r="J252" s="233"/>
      <c r="K252" s="233"/>
      <c r="L252" s="237"/>
      <c r="M252" s="238"/>
      <c r="N252" s="239"/>
      <c r="O252" s="239"/>
      <c r="P252" s="239"/>
      <c r="Q252" s="239"/>
      <c r="R252" s="239"/>
      <c r="S252" s="239"/>
      <c r="T252" s="239"/>
      <c r="U252" s="240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1" t="s">
        <v>144</v>
      </c>
      <c r="AU252" s="241" t="s">
        <v>81</v>
      </c>
      <c r="AV252" s="13" t="s">
        <v>79</v>
      </c>
      <c r="AW252" s="13" t="s">
        <v>34</v>
      </c>
      <c r="AX252" s="13" t="s">
        <v>72</v>
      </c>
      <c r="AY252" s="241" t="s">
        <v>134</v>
      </c>
    </row>
    <row r="253" s="14" customFormat="1">
      <c r="A253" s="14"/>
      <c r="B253" s="242"/>
      <c r="C253" s="243"/>
      <c r="D253" s="227" t="s">
        <v>144</v>
      </c>
      <c r="E253" s="244" t="s">
        <v>19</v>
      </c>
      <c r="F253" s="245" t="s">
        <v>686</v>
      </c>
      <c r="G253" s="243"/>
      <c r="H253" s="246">
        <v>65.75</v>
      </c>
      <c r="I253" s="247"/>
      <c r="J253" s="243"/>
      <c r="K253" s="243"/>
      <c r="L253" s="248"/>
      <c r="M253" s="249"/>
      <c r="N253" s="250"/>
      <c r="O253" s="250"/>
      <c r="P253" s="250"/>
      <c r="Q253" s="250"/>
      <c r="R253" s="250"/>
      <c r="S253" s="250"/>
      <c r="T253" s="250"/>
      <c r="U253" s="251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2" t="s">
        <v>144</v>
      </c>
      <c r="AU253" s="252" t="s">
        <v>81</v>
      </c>
      <c r="AV253" s="14" t="s">
        <v>81</v>
      </c>
      <c r="AW253" s="14" t="s">
        <v>34</v>
      </c>
      <c r="AX253" s="14" t="s">
        <v>72</v>
      </c>
      <c r="AY253" s="252" t="s">
        <v>134</v>
      </c>
    </row>
    <row r="254" s="16" customFormat="1">
      <c r="A254" s="16"/>
      <c r="B254" s="287"/>
      <c r="C254" s="288"/>
      <c r="D254" s="227" t="s">
        <v>144</v>
      </c>
      <c r="E254" s="289" t="s">
        <v>19</v>
      </c>
      <c r="F254" s="290" t="s">
        <v>620</v>
      </c>
      <c r="G254" s="288"/>
      <c r="H254" s="291">
        <v>65.75</v>
      </c>
      <c r="I254" s="292"/>
      <c r="J254" s="288"/>
      <c r="K254" s="288"/>
      <c r="L254" s="293"/>
      <c r="M254" s="294"/>
      <c r="N254" s="295"/>
      <c r="O254" s="295"/>
      <c r="P254" s="295"/>
      <c r="Q254" s="295"/>
      <c r="R254" s="295"/>
      <c r="S254" s="295"/>
      <c r="T254" s="295"/>
      <c r="U254" s="29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T254" s="297" t="s">
        <v>144</v>
      </c>
      <c r="AU254" s="297" t="s">
        <v>81</v>
      </c>
      <c r="AV254" s="16" t="s">
        <v>97</v>
      </c>
      <c r="AW254" s="16" t="s">
        <v>34</v>
      </c>
      <c r="AX254" s="16" t="s">
        <v>72</v>
      </c>
      <c r="AY254" s="297" t="s">
        <v>134</v>
      </c>
    </row>
    <row r="255" s="15" customFormat="1">
      <c r="A255" s="15"/>
      <c r="B255" s="255"/>
      <c r="C255" s="256"/>
      <c r="D255" s="227" t="s">
        <v>144</v>
      </c>
      <c r="E255" s="257" t="s">
        <v>19</v>
      </c>
      <c r="F255" s="258" t="s">
        <v>158</v>
      </c>
      <c r="G255" s="256"/>
      <c r="H255" s="259">
        <v>212.24000000000001</v>
      </c>
      <c r="I255" s="260"/>
      <c r="J255" s="256"/>
      <c r="K255" s="256"/>
      <c r="L255" s="261"/>
      <c r="M255" s="262"/>
      <c r="N255" s="263"/>
      <c r="O255" s="263"/>
      <c r="P255" s="263"/>
      <c r="Q255" s="263"/>
      <c r="R255" s="263"/>
      <c r="S255" s="263"/>
      <c r="T255" s="263"/>
      <c r="U255" s="264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5" t="s">
        <v>144</v>
      </c>
      <c r="AU255" s="265" t="s">
        <v>81</v>
      </c>
      <c r="AV255" s="15" t="s">
        <v>140</v>
      </c>
      <c r="AW255" s="15" t="s">
        <v>34</v>
      </c>
      <c r="AX255" s="15" t="s">
        <v>79</v>
      </c>
      <c r="AY255" s="265" t="s">
        <v>134</v>
      </c>
    </row>
    <row r="256" s="2" customFormat="1" ht="37.8" customHeight="1">
      <c r="A256" s="39"/>
      <c r="B256" s="40"/>
      <c r="C256" s="214" t="s">
        <v>291</v>
      </c>
      <c r="D256" s="214" t="s">
        <v>136</v>
      </c>
      <c r="E256" s="215" t="s">
        <v>687</v>
      </c>
      <c r="F256" s="216" t="s">
        <v>688</v>
      </c>
      <c r="G256" s="217" t="s">
        <v>148</v>
      </c>
      <c r="H256" s="218">
        <v>4457.04</v>
      </c>
      <c r="I256" s="219"/>
      <c r="J256" s="220">
        <f>ROUND(I256*H256,2)</f>
        <v>0</v>
      </c>
      <c r="K256" s="216" t="s">
        <v>149</v>
      </c>
      <c r="L256" s="45"/>
      <c r="M256" s="221" t="s">
        <v>19</v>
      </c>
      <c r="N256" s="222" t="s">
        <v>45</v>
      </c>
      <c r="O256" s="86"/>
      <c r="P256" s="223">
        <f>O256*H256</f>
        <v>0</v>
      </c>
      <c r="Q256" s="223">
        <v>0</v>
      </c>
      <c r="R256" s="223">
        <f>Q256*H256</f>
        <v>0</v>
      </c>
      <c r="S256" s="223">
        <v>0</v>
      </c>
      <c r="T256" s="223">
        <f>S256*H256</f>
        <v>0</v>
      </c>
      <c r="U256" s="224" t="s">
        <v>19</v>
      </c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5" t="s">
        <v>140</v>
      </c>
      <c r="AT256" s="225" t="s">
        <v>136</v>
      </c>
      <c r="AU256" s="225" t="s">
        <v>81</v>
      </c>
      <c r="AY256" s="18" t="s">
        <v>134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8" t="s">
        <v>140</v>
      </c>
      <c r="BK256" s="226">
        <f>ROUND(I256*H256,2)</f>
        <v>0</v>
      </c>
      <c r="BL256" s="18" t="s">
        <v>140</v>
      </c>
      <c r="BM256" s="225" t="s">
        <v>689</v>
      </c>
    </row>
    <row r="257" s="2" customFormat="1">
      <c r="A257" s="39"/>
      <c r="B257" s="40"/>
      <c r="C257" s="41"/>
      <c r="D257" s="227" t="s">
        <v>142</v>
      </c>
      <c r="E257" s="41"/>
      <c r="F257" s="228" t="s">
        <v>690</v>
      </c>
      <c r="G257" s="41"/>
      <c r="H257" s="41"/>
      <c r="I257" s="229"/>
      <c r="J257" s="41"/>
      <c r="K257" s="41"/>
      <c r="L257" s="45"/>
      <c r="M257" s="230"/>
      <c r="N257" s="231"/>
      <c r="O257" s="86"/>
      <c r="P257" s="86"/>
      <c r="Q257" s="86"/>
      <c r="R257" s="86"/>
      <c r="S257" s="86"/>
      <c r="T257" s="86"/>
      <c r="U257" s="87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142</v>
      </c>
      <c r="AU257" s="18" t="s">
        <v>81</v>
      </c>
    </row>
    <row r="258" s="2" customFormat="1">
      <c r="A258" s="39"/>
      <c r="B258" s="40"/>
      <c r="C258" s="41"/>
      <c r="D258" s="253" t="s">
        <v>152</v>
      </c>
      <c r="E258" s="41"/>
      <c r="F258" s="254" t="s">
        <v>691</v>
      </c>
      <c r="G258" s="41"/>
      <c r="H258" s="41"/>
      <c r="I258" s="229"/>
      <c r="J258" s="41"/>
      <c r="K258" s="41"/>
      <c r="L258" s="45"/>
      <c r="M258" s="230"/>
      <c r="N258" s="231"/>
      <c r="O258" s="86"/>
      <c r="P258" s="86"/>
      <c r="Q258" s="86"/>
      <c r="R258" s="86"/>
      <c r="S258" s="86"/>
      <c r="T258" s="86"/>
      <c r="U258" s="87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152</v>
      </c>
      <c r="AU258" s="18" t="s">
        <v>81</v>
      </c>
    </row>
    <row r="259" s="13" customFormat="1">
      <c r="A259" s="13"/>
      <c r="B259" s="232"/>
      <c r="C259" s="233"/>
      <c r="D259" s="227" t="s">
        <v>144</v>
      </c>
      <c r="E259" s="234" t="s">
        <v>19</v>
      </c>
      <c r="F259" s="235" t="s">
        <v>692</v>
      </c>
      <c r="G259" s="233"/>
      <c r="H259" s="234" t="s">
        <v>19</v>
      </c>
      <c r="I259" s="236"/>
      <c r="J259" s="233"/>
      <c r="K259" s="233"/>
      <c r="L259" s="237"/>
      <c r="M259" s="238"/>
      <c r="N259" s="239"/>
      <c r="O259" s="239"/>
      <c r="P259" s="239"/>
      <c r="Q259" s="239"/>
      <c r="R259" s="239"/>
      <c r="S259" s="239"/>
      <c r="T259" s="239"/>
      <c r="U259" s="240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1" t="s">
        <v>144</v>
      </c>
      <c r="AU259" s="241" t="s">
        <v>81</v>
      </c>
      <c r="AV259" s="13" t="s">
        <v>79</v>
      </c>
      <c r="AW259" s="13" t="s">
        <v>34</v>
      </c>
      <c r="AX259" s="13" t="s">
        <v>72</v>
      </c>
      <c r="AY259" s="241" t="s">
        <v>134</v>
      </c>
    </row>
    <row r="260" s="14" customFormat="1">
      <c r="A260" s="14"/>
      <c r="B260" s="242"/>
      <c r="C260" s="243"/>
      <c r="D260" s="227" t="s">
        <v>144</v>
      </c>
      <c r="E260" s="244" t="s">
        <v>19</v>
      </c>
      <c r="F260" s="245" t="s">
        <v>693</v>
      </c>
      <c r="G260" s="243"/>
      <c r="H260" s="246">
        <v>4457.04</v>
      </c>
      <c r="I260" s="247"/>
      <c r="J260" s="243"/>
      <c r="K260" s="243"/>
      <c r="L260" s="248"/>
      <c r="M260" s="249"/>
      <c r="N260" s="250"/>
      <c r="O260" s="250"/>
      <c r="P260" s="250"/>
      <c r="Q260" s="250"/>
      <c r="R260" s="250"/>
      <c r="S260" s="250"/>
      <c r="T260" s="250"/>
      <c r="U260" s="251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2" t="s">
        <v>144</v>
      </c>
      <c r="AU260" s="252" t="s">
        <v>81</v>
      </c>
      <c r="AV260" s="14" t="s">
        <v>81</v>
      </c>
      <c r="AW260" s="14" t="s">
        <v>34</v>
      </c>
      <c r="AX260" s="14" t="s">
        <v>79</v>
      </c>
      <c r="AY260" s="252" t="s">
        <v>134</v>
      </c>
    </row>
    <row r="261" s="2" customFormat="1" ht="37.8" customHeight="1">
      <c r="A261" s="39"/>
      <c r="B261" s="40"/>
      <c r="C261" s="214" t="s">
        <v>461</v>
      </c>
      <c r="D261" s="214" t="s">
        <v>136</v>
      </c>
      <c r="E261" s="215" t="s">
        <v>694</v>
      </c>
      <c r="F261" s="216" t="s">
        <v>695</v>
      </c>
      <c r="G261" s="217" t="s">
        <v>148</v>
      </c>
      <c r="H261" s="218">
        <v>212.24000000000001</v>
      </c>
      <c r="I261" s="219"/>
      <c r="J261" s="220">
        <f>ROUND(I261*H261,2)</f>
        <v>0</v>
      </c>
      <c r="K261" s="216" t="s">
        <v>149</v>
      </c>
      <c r="L261" s="45"/>
      <c r="M261" s="221" t="s">
        <v>19</v>
      </c>
      <c r="N261" s="222" t="s">
        <v>45</v>
      </c>
      <c r="O261" s="86"/>
      <c r="P261" s="223">
        <f>O261*H261</f>
        <v>0</v>
      </c>
      <c r="Q261" s="223">
        <v>0</v>
      </c>
      <c r="R261" s="223">
        <f>Q261*H261</f>
        <v>0</v>
      </c>
      <c r="S261" s="223">
        <v>0</v>
      </c>
      <c r="T261" s="223">
        <f>S261*H261</f>
        <v>0</v>
      </c>
      <c r="U261" s="224" t="s">
        <v>19</v>
      </c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5" t="s">
        <v>140</v>
      </c>
      <c r="AT261" s="225" t="s">
        <v>136</v>
      </c>
      <c r="AU261" s="225" t="s">
        <v>81</v>
      </c>
      <c r="AY261" s="18" t="s">
        <v>134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8" t="s">
        <v>140</v>
      </c>
      <c r="BK261" s="226">
        <f>ROUND(I261*H261,2)</f>
        <v>0</v>
      </c>
      <c r="BL261" s="18" t="s">
        <v>140</v>
      </c>
      <c r="BM261" s="225" t="s">
        <v>696</v>
      </c>
    </row>
    <row r="262" s="2" customFormat="1">
      <c r="A262" s="39"/>
      <c r="B262" s="40"/>
      <c r="C262" s="41"/>
      <c r="D262" s="227" t="s">
        <v>142</v>
      </c>
      <c r="E262" s="41"/>
      <c r="F262" s="228" t="s">
        <v>697</v>
      </c>
      <c r="G262" s="41"/>
      <c r="H262" s="41"/>
      <c r="I262" s="229"/>
      <c r="J262" s="41"/>
      <c r="K262" s="41"/>
      <c r="L262" s="45"/>
      <c r="M262" s="230"/>
      <c r="N262" s="231"/>
      <c r="O262" s="86"/>
      <c r="P262" s="86"/>
      <c r="Q262" s="86"/>
      <c r="R262" s="86"/>
      <c r="S262" s="86"/>
      <c r="T262" s="86"/>
      <c r="U262" s="87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142</v>
      </c>
      <c r="AU262" s="18" t="s">
        <v>81</v>
      </c>
    </row>
    <row r="263" s="2" customFormat="1">
      <c r="A263" s="39"/>
      <c r="B263" s="40"/>
      <c r="C263" s="41"/>
      <c r="D263" s="253" t="s">
        <v>152</v>
      </c>
      <c r="E263" s="41"/>
      <c r="F263" s="254" t="s">
        <v>698</v>
      </c>
      <c r="G263" s="41"/>
      <c r="H263" s="41"/>
      <c r="I263" s="229"/>
      <c r="J263" s="41"/>
      <c r="K263" s="41"/>
      <c r="L263" s="45"/>
      <c r="M263" s="230"/>
      <c r="N263" s="231"/>
      <c r="O263" s="86"/>
      <c r="P263" s="86"/>
      <c r="Q263" s="86"/>
      <c r="R263" s="86"/>
      <c r="S263" s="86"/>
      <c r="T263" s="86"/>
      <c r="U263" s="87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152</v>
      </c>
      <c r="AU263" s="18" t="s">
        <v>81</v>
      </c>
    </row>
    <row r="264" s="13" customFormat="1">
      <c r="A264" s="13"/>
      <c r="B264" s="232"/>
      <c r="C264" s="233"/>
      <c r="D264" s="227" t="s">
        <v>144</v>
      </c>
      <c r="E264" s="234" t="s">
        <v>19</v>
      </c>
      <c r="F264" s="235" t="s">
        <v>682</v>
      </c>
      <c r="G264" s="233"/>
      <c r="H264" s="234" t="s">
        <v>19</v>
      </c>
      <c r="I264" s="236"/>
      <c r="J264" s="233"/>
      <c r="K264" s="233"/>
      <c r="L264" s="237"/>
      <c r="M264" s="238"/>
      <c r="N264" s="239"/>
      <c r="O264" s="239"/>
      <c r="P264" s="239"/>
      <c r="Q264" s="239"/>
      <c r="R264" s="239"/>
      <c r="S264" s="239"/>
      <c r="T264" s="239"/>
      <c r="U264" s="240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1" t="s">
        <v>144</v>
      </c>
      <c r="AU264" s="241" t="s">
        <v>81</v>
      </c>
      <c r="AV264" s="13" t="s">
        <v>79</v>
      </c>
      <c r="AW264" s="13" t="s">
        <v>34</v>
      </c>
      <c r="AX264" s="13" t="s">
        <v>72</v>
      </c>
      <c r="AY264" s="241" t="s">
        <v>134</v>
      </c>
    </row>
    <row r="265" s="13" customFormat="1">
      <c r="A265" s="13"/>
      <c r="B265" s="232"/>
      <c r="C265" s="233"/>
      <c r="D265" s="227" t="s">
        <v>144</v>
      </c>
      <c r="E265" s="234" t="s">
        <v>19</v>
      </c>
      <c r="F265" s="235" t="s">
        <v>615</v>
      </c>
      <c r="G265" s="233"/>
      <c r="H265" s="234" t="s">
        <v>19</v>
      </c>
      <c r="I265" s="236"/>
      <c r="J265" s="233"/>
      <c r="K265" s="233"/>
      <c r="L265" s="237"/>
      <c r="M265" s="238"/>
      <c r="N265" s="239"/>
      <c r="O265" s="239"/>
      <c r="P265" s="239"/>
      <c r="Q265" s="239"/>
      <c r="R265" s="239"/>
      <c r="S265" s="239"/>
      <c r="T265" s="239"/>
      <c r="U265" s="240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1" t="s">
        <v>144</v>
      </c>
      <c r="AU265" s="241" t="s">
        <v>81</v>
      </c>
      <c r="AV265" s="13" t="s">
        <v>79</v>
      </c>
      <c r="AW265" s="13" t="s">
        <v>34</v>
      </c>
      <c r="AX265" s="13" t="s">
        <v>72</v>
      </c>
      <c r="AY265" s="241" t="s">
        <v>134</v>
      </c>
    </row>
    <row r="266" s="13" customFormat="1">
      <c r="A266" s="13"/>
      <c r="B266" s="232"/>
      <c r="C266" s="233"/>
      <c r="D266" s="227" t="s">
        <v>144</v>
      </c>
      <c r="E266" s="234" t="s">
        <v>19</v>
      </c>
      <c r="F266" s="235" t="s">
        <v>616</v>
      </c>
      <c r="G266" s="233"/>
      <c r="H266" s="234" t="s">
        <v>19</v>
      </c>
      <c r="I266" s="236"/>
      <c r="J266" s="233"/>
      <c r="K266" s="233"/>
      <c r="L266" s="237"/>
      <c r="M266" s="238"/>
      <c r="N266" s="239"/>
      <c r="O266" s="239"/>
      <c r="P266" s="239"/>
      <c r="Q266" s="239"/>
      <c r="R266" s="239"/>
      <c r="S266" s="239"/>
      <c r="T266" s="239"/>
      <c r="U266" s="240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1" t="s">
        <v>144</v>
      </c>
      <c r="AU266" s="241" t="s">
        <v>81</v>
      </c>
      <c r="AV266" s="13" t="s">
        <v>79</v>
      </c>
      <c r="AW266" s="13" t="s">
        <v>34</v>
      </c>
      <c r="AX266" s="13" t="s">
        <v>72</v>
      </c>
      <c r="AY266" s="241" t="s">
        <v>134</v>
      </c>
    </row>
    <row r="267" s="14" customFormat="1">
      <c r="A267" s="14"/>
      <c r="B267" s="242"/>
      <c r="C267" s="243"/>
      <c r="D267" s="227" t="s">
        <v>144</v>
      </c>
      <c r="E267" s="244" t="s">
        <v>19</v>
      </c>
      <c r="F267" s="245" t="s">
        <v>629</v>
      </c>
      <c r="G267" s="243"/>
      <c r="H267" s="246">
        <v>44.640000000000001</v>
      </c>
      <c r="I267" s="247"/>
      <c r="J267" s="243"/>
      <c r="K267" s="243"/>
      <c r="L267" s="248"/>
      <c r="M267" s="249"/>
      <c r="N267" s="250"/>
      <c r="O267" s="250"/>
      <c r="P267" s="250"/>
      <c r="Q267" s="250"/>
      <c r="R267" s="250"/>
      <c r="S267" s="250"/>
      <c r="T267" s="250"/>
      <c r="U267" s="251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2" t="s">
        <v>144</v>
      </c>
      <c r="AU267" s="252" t="s">
        <v>81</v>
      </c>
      <c r="AV267" s="14" t="s">
        <v>81</v>
      </c>
      <c r="AW267" s="14" t="s">
        <v>34</v>
      </c>
      <c r="AX267" s="14" t="s">
        <v>72</v>
      </c>
      <c r="AY267" s="252" t="s">
        <v>134</v>
      </c>
    </row>
    <row r="268" s="13" customFormat="1">
      <c r="A268" s="13"/>
      <c r="B268" s="232"/>
      <c r="C268" s="233"/>
      <c r="D268" s="227" t="s">
        <v>144</v>
      </c>
      <c r="E268" s="234" t="s">
        <v>19</v>
      </c>
      <c r="F268" s="235" t="s">
        <v>618</v>
      </c>
      <c r="G268" s="233"/>
      <c r="H268" s="234" t="s">
        <v>19</v>
      </c>
      <c r="I268" s="236"/>
      <c r="J268" s="233"/>
      <c r="K268" s="233"/>
      <c r="L268" s="237"/>
      <c r="M268" s="238"/>
      <c r="N268" s="239"/>
      <c r="O268" s="239"/>
      <c r="P268" s="239"/>
      <c r="Q268" s="239"/>
      <c r="R268" s="239"/>
      <c r="S268" s="239"/>
      <c r="T268" s="239"/>
      <c r="U268" s="240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1" t="s">
        <v>144</v>
      </c>
      <c r="AU268" s="241" t="s">
        <v>81</v>
      </c>
      <c r="AV268" s="13" t="s">
        <v>79</v>
      </c>
      <c r="AW268" s="13" t="s">
        <v>34</v>
      </c>
      <c r="AX268" s="13" t="s">
        <v>72</v>
      </c>
      <c r="AY268" s="241" t="s">
        <v>134</v>
      </c>
    </row>
    <row r="269" s="14" customFormat="1">
      <c r="A269" s="14"/>
      <c r="B269" s="242"/>
      <c r="C269" s="243"/>
      <c r="D269" s="227" t="s">
        <v>144</v>
      </c>
      <c r="E269" s="244" t="s">
        <v>19</v>
      </c>
      <c r="F269" s="245" t="s">
        <v>683</v>
      </c>
      <c r="G269" s="243"/>
      <c r="H269" s="246">
        <v>60.25</v>
      </c>
      <c r="I269" s="247"/>
      <c r="J269" s="243"/>
      <c r="K269" s="243"/>
      <c r="L269" s="248"/>
      <c r="M269" s="249"/>
      <c r="N269" s="250"/>
      <c r="O269" s="250"/>
      <c r="P269" s="250"/>
      <c r="Q269" s="250"/>
      <c r="R269" s="250"/>
      <c r="S269" s="250"/>
      <c r="T269" s="250"/>
      <c r="U269" s="251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2" t="s">
        <v>144</v>
      </c>
      <c r="AU269" s="252" t="s">
        <v>81</v>
      </c>
      <c r="AV269" s="14" t="s">
        <v>81</v>
      </c>
      <c r="AW269" s="14" t="s">
        <v>34</v>
      </c>
      <c r="AX269" s="14" t="s">
        <v>72</v>
      </c>
      <c r="AY269" s="252" t="s">
        <v>134</v>
      </c>
    </row>
    <row r="270" s="16" customFormat="1">
      <c r="A270" s="16"/>
      <c r="B270" s="287"/>
      <c r="C270" s="288"/>
      <c r="D270" s="227" t="s">
        <v>144</v>
      </c>
      <c r="E270" s="289" t="s">
        <v>19</v>
      </c>
      <c r="F270" s="290" t="s">
        <v>620</v>
      </c>
      <c r="G270" s="288"/>
      <c r="H270" s="291">
        <v>104.89</v>
      </c>
      <c r="I270" s="292"/>
      <c r="J270" s="288"/>
      <c r="K270" s="288"/>
      <c r="L270" s="293"/>
      <c r="M270" s="294"/>
      <c r="N270" s="295"/>
      <c r="O270" s="295"/>
      <c r="P270" s="295"/>
      <c r="Q270" s="295"/>
      <c r="R270" s="295"/>
      <c r="S270" s="295"/>
      <c r="T270" s="295"/>
      <c r="U270" s="29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T270" s="297" t="s">
        <v>144</v>
      </c>
      <c r="AU270" s="297" t="s">
        <v>81</v>
      </c>
      <c r="AV270" s="16" t="s">
        <v>97</v>
      </c>
      <c r="AW270" s="16" t="s">
        <v>34</v>
      </c>
      <c r="AX270" s="16" t="s">
        <v>72</v>
      </c>
      <c r="AY270" s="297" t="s">
        <v>134</v>
      </c>
    </row>
    <row r="271" s="13" customFormat="1">
      <c r="A271" s="13"/>
      <c r="B271" s="232"/>
      <c r="C271" s="233"/>
      <c r="D271" s="227" t="s">
        <v>144</v>
      </c>
      <c r="E271" s="234" t="s">
        <v>19</v>
      </c>
      <c r="F271" s="235" t="s">
        <v>621</v>
      </c>
      <c r="G271" s="233"/>
      <c r="H271" s="234" t="s">
        <v>19</v>
      </c>
      <c r="I271" s="236"/>
      <c r="J271" s="233"/>
      <c r="K271" s="233"/>
      <c r="L271" s="237"/>
      <c r="M271" s="238"/>
      <c r="N271" s="239"/>
      <c r="O271" s="239"/>
      <c r="P271" s="239"/>
      <c r="Q271" s="239"/>
      <c r="R271" s="239"/>
      <c r="S271" s="239"/>
      <c r="T271" s="239"/>
      <c r="U271" s="240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1" t="s">
        <v>144</v>
      </c>
      <c r="AU271" s="241" t="s">
        <v>81</v>
      </c>
      <c r="AV271" s="13" t="s">
        <v>79</v>
      </c>
      <c r="AW271" s="13" t="s">
        <v>34</v>
      </c>
      <c r="AX271" s="13" t="s">
        <v>72</v>
      </c>
      <c r="AY271" s="241" t="s">
        <v>134</v>
      </c>
    </row>
    <row r="272" s="13" customFormat="1">
      <c r="A272" s="13"/>
      <c r="B272" s="232"/>
      <c r="C272" s="233"/>
      <c r="D272" s="227" t="s">
        <v>144</v>
      </c>
      <c r="E272" s="234" t="s">
        <v>19</v>
      </c>
      <c r="F272" s="235" t="s">
        <v>622</v>
      </c>
      <c r="G272" s="233"/>
      <c r="H272" s="234" t="s">
        <v>19</v>
      </c>
      <c r="I272" s="236"/>
      <c r="J272" s="233"/>
      <c r="K272" s="233"/>
      <c r="L272" s="237"/>
      <c r="M272" s="238"/>
      <c r="N272" s="239"/>
      <c r="O272" s="239"/>
      <c r="P272" s="239"/>
      <c r="Q272" s="239"/>
      <c r="R272" s="239"/>
      <c r="S272" s="239"/>
      <c r="T272" s="239"/>
      <c r="U272" s="240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1" t="s">
        <v>144</v>
      </c>
      <c r="AU272" s="241" t="s">
        <v>81</v>
      </c>
      <c r="AV272" s="13" t="s">
        <v>79</v>
      </c>
      <c r="AW272" s="13" t="s">
        <v>34</v>
      </c>
      <c r="AX272" s="13" t="s">
        <v>72</v>
      </c>
      <c r="AY272" s="241" t="s">
        <v>134</v>
      </c>
    </row>
    <row r="273" s="14" customFormat="1">
      <c r="A273" s="14"/>
      <c r="B273" s="242"/>
      <c r="C273" s="243"/>
      <c r="D273" s="227" t="s">
        <v>144</v>
      </c>
      <c r="E273" s="244" t="s">
        <v>19</v>
      </c>
      <c r="F273" s="245" t="s">
        <v>684</v>
      </c>
      <c r="G273" s="243"/>
      <c r="H273" s="246">
        <v>41.600000000000001</v>
      </c>
      <c r="I273" s="247"/>
      <c r="J273" s="243"/>
      <c r="K273" s="243"/>
      <c r="L273" s="248"/>
      <c r="M273" s="249"/>
      <c r="N273" s="250"/>
      <c r="O273" s="250"/>
      <c r="P273" s="250"/>
      <c r="Q273" s="250"/>
      <c r="R273" s="250"/>
      <c r="S273" s="250"/>
      <c r="T273" s="250"/>
      <c r="U273" s="251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2" t="s">
        <v>144</v>
      </c>
      <c r="AU273" s="252" t="s">
        <v>81</v>
      </c>
      <c r="AV273" s="14" t="s">
        <v>81</v>
      </c>
      <c r="AW273" s="14" t="s">
        <v>34</v>
      </c>
      <c r="AX273" s="14" t="s">
        <v>72</v>
      </c>
      <c r="AY273" s="252" t="s">
        <v>134</v>
      </c>
    </row>
    <row r="274" s="16" customFormat="1">
      <c r="A274" s="16"/>
      <c r="B274" s="287"/>
      <c r="C274" s="288"/>
      <c r="D274" s="227" t="s">
        <v>144</v>
      </c>
      <c r="E274" s="289" t="s">
        <v>19</v>
      </c>
      <c r="F274" s="290" t="s">
        <v>620</v>
      </c>
      <c r="G274" s="288"/>
      <c r="H274" s="291">
        <v>41.600000000000001</v>
      </c>
      <c r="I274" s="292"/>
      <c r="J274" s="288"/>
      <c r="K274" s="288"/>
      <c r="L274" s="293"/>
      <c r="M274" s="294"/>
      <c r="N274" s="295"/>
      <c r="O274" s="295"/>
      <c r="P274" s="295"/>
      <c r="Q274" s="295"/>
      <c r="R274" s="295"/>
      <c r="S274" s="295"/>
      <c r="T274" s="295"/>
      <c r="U274" s="29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T274" s="297" t="s">
        <v>144</v>
      </c>
      <c r="AU274" s="297" t="s">
        <v>81</v>
      </c>
      <c r="AV274" s="16" t="s">
        <v>97</v>
      </c>
      <c r="AW274" s="16" t="s">
        <v>34</v>
      </c>
      <c r="AX274" s="16" t="s">
        <v>72</v>
      </c>
      <c r="AY274" s="297" t="s">
        <v>134</v>
      </c>
    </row>
    <row r="275" s="13" customFormat="1">
      <c r="A275" s="13"/>
      <c r="B275" s="232"/>
      <c r="C275" s="233"/>
      <c r="D275" s="227" t="s">
        <v>144</v>
      </c>
      <c r="E275" s="234" t="s">
        <v>19</v>
      </c>
      <c r="F275" s="235" t="s">
        <v>685</v>
      </c>
      <c r="G275" s="233"/>
      <c r="H275" s="234" t="s">
        <v>19</v>
      </c>
      <c r="I275" s="236"/>
      <c r="J275" s="233"/>
      <c r="K275" s="233"/>
      <c r="L275" s="237"/>
      <c r="M275" s="238"/>
      <c r="N275" s="239"/>
      <c r="O275" s="239"/>
      <c r="P275" s="239"/>
      <c r="Q275" s="239"/>
      <c r="R275" s="239"/>
      <c r="S275" s="239"/>
      <c r="T275" s="239"/>
      <c r="U275" s="240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1" t="s">
        <v>144</v>
      </c>
      <c r="AU275" s="241" t="s">
        <v>81</v>
      </c>
      <c r="AV275" s="13" t="s">
        <v>79</v>
      </c>
      <c r="AW275" s="13" t="s">
        <v>34</v>
      </c>
      <c r="AX275" s="13" t="s">
        <v>72</v>
      </c>
      <c r="AY275" s="241" t="s">
        <v>134</v>
      </c>
    </row>
    <row r="276" s="14" customFormat="1">
      <c r="A276" s="14"/>
      <c r="B276" s="242"/>
      <c r="C276" s="243"/>
      <c r="D276" s="227" t="s">
        <v>144</v>
      </c>
      <c r="E276" s="244" t="s">
        <v>19</v>
      </c>
      <c r="F276" s="245" t="s">
        <v>686</v>
      </c>
      <c r="G276" s="243"/>
      <c r="H276" s="246">
        <v>65.75</v>
      </c>
      <c r="I276" s="247"/>
      <c r="J276" s="243"/>
      <c r="K276" s="243"/>
      <c r="L276" s="248"/>
      <c r="M276" s="249"/>
      <c r="N276" s="250"/>
      <c r="O276" s="250"/>
      <c r="P276" s="250"/>
      <c r="Q276" s="250"/>
      <c r="R276" s="250"/>
      <c r="S276" s="250"/>
      <c r="T276" s="250"/>
      <c r="U276" s="251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2" t="s">
        <v>144</v>
      </c>
      <c r="AU276" s="252" t="s">
        <v>81</v>
      </c>
      <c r="AV276" s="14" t="s">
        <v>81</v>
      </c>
      <c r="AW276" s="14" t="s">
        <v>34</v>
      </c>
      <c r="AX276" s="14" t="s">
        <v>72</v>
      </c>
      <c r="AY276" s="252" t="s">
        <v>134</v>
      </c>
    </row>
    <row r="277" s="16" customFormat="1">
      <c r="A277" s="16"/>
      <c r="B277" s="287"/>
      <c r="C277" s="288"/>
      <c r="D277" s="227" t="s">
        <v>144</v>
      </c>
      <c r="E277" s="289" t="s">
        <v>19</v>
      </c>
      <c r="F277" s="290" t="s">
        <v>620</v>
      </c>
      <c r="G277" s="288"/>
      <c r="H277" s="291">
        <v>65.75</v>
      </c>
      <c r="I277" s="292"/>
      <c r="J277" s="288"/>
      <c r="K277" s="288"/>
      <c r="L277" s="293"/>
      <c r="M277" s="294"/>
      <c r="N277" s="295"/>
      <c r="O277" s="295"/>
      <c r="P277" s="295"/>
      <c r="Q277" s="295"/>
      <c r="R277" s="295"/>
      <c r="S277" s="295"/>
      <c r="T277" s="295"/>
      <c r="U277" s="29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T277" s="297" t="s">
        <v>144</v>
      </c>
      <c r="AU277" s="297" t="s">
        <v>81</v>
      </c>
      <c r="AV277" s="16" t="s">
        <v>97</v>
      </c>
      <c r="AW277" s="16" t="s">
        <v>34</v>
      </c>
      <c r="AX277" s="16" t="s">
        <v>72</v>
      </c>
      <c r="AY277" s="297" t="s">
        <v>134</v>
      </c>
    </row>
    <row r="278" s="15" customFormat="1">
      <c r="A278" s="15"/>
      <c r="B278" s="255"/>
      <c r="C278" s="256"/>
      <c r="D278" s="227" t="s">
        <v>144</v>
      </c>
      <c r="E278" s="257" t="s">
        <v>19</v>
      </c>
      <c r="F278" s="258" t="s">
        <v>158</v>
      </c>
      <c r="G278" s="256"/>
      <c r="H278" s="259">
        <v>212.24000000000001</v>
      </c>
      <c r="I278" s="260"/>
      <c r="J278" s="256"/>
      <c r="K278" s="256"/>
      <c r="L278" s="261"/>
      <c r="M278" s="262"/>
      <c r="N278" s="263"/>
      <c r="O278" s="263"/>
      <c r="P278" s="263"/>
      <c r="Q278" s="263"/>
      <c r="R278" s="263"/>
      <c r="S278" s="263"/>
      <c r="T278" s="263"/>
      <c r="U278" s="264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5" t="s">
        <v>144</v>
      </c>
      <c r="AU278" s="265" t="s">
        <v>81</v>
      </c>
      <c r="AV278" s="15" t="s">
        <v>140</v>
      </c>
      <c r="AW278" s="15" t="s">
        <v>34</v>
      </c>
      <c r="AX278" s="15" t="s">
        <v>79</v>
      </c>
      <c r="AY278" s="265" t="s">
        <v>134</v>
      </c>
    </row>
    <row r="279" s="2" customFormat="1" ht="24.15" customHeight="1">
      <c r="A279" s="39"/>
      <c r="B279" s="40"/>
      <c r="C279" s="214" t="s">
        <v>699</v>
      </c>
      <c r="D279" s="214" t="s">
        <v>136</v>
      </c>
      <c r="E279" s="215" t="s">
        <v>700</v>
      </c>
      <c r="F279" s="216" t="s">
        <v>701</v>
      </c>
      <c r="G279" s="217" t="s">
        <v>702</v>
      </c>
      <c r="H279" s="218">
        <v>1.3999999999999999</v>
      </c>
      <c r="I279" s="219"/>
      <c r="J279" s="220">
        <f>ROUND(I279*H279,2)</f>
        <v>0</v>
      </c>
      <c r="K279" s="216" t="s">
        <v>149</v>
      </c>
      <c r="L279" s="45"/>
      <c r="M279" s="221" t="s">
        <v>19</v>
      </c>
      <c r="N279" s="222" t="s">
        <v>45</v>
      </c>
      <c r="O279" s="86"/>
      <c r="P279" s="223">
        <f>O279*H279</f>
        <v>0</v>
      </c>
      <c r="Q279" s="223">
        <v>0.00076000000000000004</v>
      </c>
      <c r="R279" s="223">
        <f>Q279*H279</f>
        <v>0.0010640000000000001</v>
      </c>
      <c r="S279" s="223">
        <v>0.0020999999999999999</v>
      </c>
      <c r="T279" s="223">
        <f>S279*H279</f>
        <v>0.0029399999999999995</v>
      </c>
      <c r="U279" s="224" t="s">
        <v>19</v>
      </c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5" t="s">
        <v>140</v>
      </c>
      <c r="AT279" s="225" t="s">
        <v>136</v>
      </c>
      <c r="AU279" s="225" t="s">
        <v>81</v>
      </c>
      <c r="AY279" s="18" t="s">
        <v>134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8" t="s">
        <v>140</v>
      </c>
      <c r="BK279" s="226">
        <f>ROUND(I279*H279,2)</f>
        <v>0</v>
      </c>
      <c r="BL279" s="18" t="s">
        <v>140</v>
      </c>
      <c r="BM279" s="225" t="s">
        <v>703</v>
      </c>
    </row>
    <row r="280" s="2" customFormat="1">
      <c r="A280" s="39"/>
      <c r="B280" s="40"/>
      <c r="C280" s="41"/>
      <c r="D280" s="227" t="s">
        <v>142</v>
      </c>
      <c r="E280" s="41"/>
      <c r="F280" s="228" t="s">
        <v>704</v>
      </c>
      <c r="G280" s="41"/>
      <c r="H280" s="41"/>
      <c r="I280" s="229"/>
      <c r="J280" s="41"/>
      <c r="K280" s="41"/>
      <c r="L280" s="45"/>
      <c r="M280" s="230"/>
      <c r="N280" s="231"/>
      <c r="O280" s="86"/>
      <c r="P280" s="86"/>
      <c r="Q280" s="86"/>
      <c r="R280" s="86"/>
      <c r="S280" s="86"/>
      <c r="T280" s="86"/>
      <c r="U280" s="87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142</v>
      </c>
      <c r="AU280" s="18" t="s">
        <v>81</v>
      </c>
    </row>
    <row r="281" s="2" customFormat="1">
      <c r="A281" s="39"/>
      <c r="B281" s="40"/>
      <c r="C281" s="41"/>
      <c r="D281" s="253" t="s">
        <v>152</v>
      </c>
      <c r="E281" s="41"/>
      <c r="F281" s="254" t="s">
        <v>705</v>
      </c>
      <c r="G281" s="41"/>
      <c r="H281" s="41"/>
      <c r="I281" s="229"/>
      <c r="J281" s="41"/>
      <c r="K281" s="41"/>
      <c r="L281" s="45"/>
      <c r="M281" s="230"/>
      <c r="N281" s="231"/>
      <c r="O281" s="86"/>
      <c r="P281" s="86"/>
      <c r="Q281" s="86"/>
      <c r="R281" s="86"/>
      <c r="S281" s="86"/>
      <c r="T281" s="86"/>
      <c r="U281" s="87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152</v>
      </c>
      <c r="AU281" s="18" t="s">
        <v>81</v>
      </c>
    </row>
    <row r="282" s="13" customFormat="1">
      <c r="A282" s="13"/>
      <c r="B282" s="232"/>
      <c r="C282" s="233"/>
      <c r="D282" s="227" t="s">
        <v>144</v>
      </c>
      <c r="E282" s="234" t="s">
        <v>19</v>
      </c>
      <c r="F282" s="235" t="s">
        <v>706</v>
      </c>
      <c r="G282" s="233"/>
      <c r="H282" s="234" t="s">
        <v>19</v>
      </c>
      <c r="I282" s="236"/>
      <c r="J282" s="233"/>
      <c r="K282" s="233"/>
      <c r="L282" s="237"/>
      <c r="M282" s="238"/>
      <c r="N282" s="239"/>
      <c r="O282" s="239"/>
      <c r="P282" s="239"/>
      <c r="Q282" s="239"/>
      <c r="R282" s="239"/>
      <c r="S282" s="239"/>
      <c r="T282" s="239"/>
      <c r="U282" s="240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1" t="s">
        <v>144</v>
      </c>
      <c r="AU282" s="241" t="s">
        <v>81</v>
      </c>
      <c r="AV282" s="13" t="s">
        <v>79</v>
      </c>
      <c r="AW282" s="13" t="s">
        <v>34</v>
      </c>
      <c r="AX282" s="13" t="s">
        <v>72</v>
      </c>
      <c r="AY282" s="241" t="s">
        <v>134</v>
      </c>
    </row>
    <row r="283" s="14" customFormat="1">
      <c r="A283" s="14"/>
      <c r="B283" s="242"/>
      <c r="C283" s="243"/>
      <c r="D283" s="227" t="s">
        <v>144</v>
      </c>
      <c r="E283" s="244" t="s">
        <v>19</v>
      </c>
      <c r="F283" s="245" t="s">
        <v>707</v>
      </c>
      <c r="G283" s="243"/>
      <c r="H283" s="246">
        <v>1.3999999999999999</v>
      </c>
      <c r="I283" s="247"/>
      <c r="J283" s="243"/>
      <c r="K283" s="243"/>
      <c r="L283" s="248"/>
      <c r="M283" s="249"/>
      <c r="N283" s="250"/>
      <c r="O283" s="250"/>
      <c r="P283" s="250"/>
      <c r="Q283" s="250"/>
      <c r="R283" s="250"/>
      <c r="S283" s="250"/>
      <c r="T283" s="250"/>
      <c r="U283" s="251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2" t="s">
        <v>144</v>
      </c>
      <c r="AU283" s="252" t="s">
        <v>81</v>
      </c>
      <c r="AV283" s="14" t="s">
        <v>81</v>
      </c>
      <c r="AW283" s="14" t="s">
        <v>34</v>
      </c>
      <c r="AX283" s="14" t="s">
        <v>72</v>
      </c>
      <c r="AY283" s="252" t="s">
        <v>134</v>
      </c>
    </row>
    <row r="284" s="15" customFormat="1">
      <c r="A284" s="15"/>
      <c r="B284" s="255"/>
      <c r="C284" s="256"/>
      <c r="D284" s="227" t="s">
        <v>144</v>
      </c>
      <c r="E284" s="257" t="s">
        <v>19</v>
      </c>
      <c r="F284" s="258" t="s">
        <v>158</v>
      </c>
      <c r="G284" s="256"/>
      <c r="H284" s="259">
        <v>1.3999999999999999</v>
      </c>
      <c r="I284" s="260"/>
      <c r="J284" s="256"/>
      <c r="K284" s="256"/>
      <c r="L284" s="261"/>
      <c r="M284" s="262"/>
      <c r="N284" s="263"/>
      <c r="O284" s="263"/>
      <c r="P284" s="263"/>
      <c r="Q284" s="263"/>
      <c r="R284" s="263"/>
      <c r="S284" s="263"/>
      <c r="T284" s="263"/>
      <c r="U284" s="264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5" t="s">
        <v>144</v>
      </c>
      <c r="AU284" s="265" t="s">
        <v>81</v>
      </c>
      <c r="AV284" s="15" t="s">
        <v>140</v>
      </c>
      <c r="AW284" s="15" t="s">
        <v>34</v>
      </c>
      <c r="AX284" s="15" t="s">
        <v>79</v>
      </c>
      <c r="AY284" s="265" t="s">
        <v>134</v>
      </c>
    </row>
    <row r="285" s="2" customFormat="1" ht="24.15" customHeight="1">
      <c r="A285" s="39"/>
      <c r="B285" s="40"/>
      <c r="C285" s="214" t="s">
        <v>7</v>
      </c>
      <c r="D285" s="214" t="s">
        <v>136</v>
      </c>
      <c r="E285" s="215" t="s">
        <v>708</v>
      </c>
      <c r="F285" s="216" t="s">
        <v>709</v>
      </c>
      <c r="G285" s="217" t="s">
        <v>360</v>
      </c>
      <c r="H285" s="218">
        <v>7</v>
      </c>
      <c r="I285" s="219"/>
      <c r="J285" s="220">
        <f>ROUND(I285*H285,2)</f>
        <v>0</v>
      </c>
      <c r="K285" s="216" t="s">
        <v>149</v>
      </c>
      <c r="L285" s="45"/>
      <c r="M285" s="221" t="s">
        <v>19</v>
      </c>
      <c r="N285" s="222" t="s">
        <v>45</v>
      </c>
      <c r="O285" s="86"/>
      <c r="P285" s="223">
        <f>O285*H285</f>
        <v>0</v>
      </c>
      <c r="Q285" s="223">
        <v>0.00181</v>
      </c>
      <c r="R285" s="223">
        <f>Q285*H285</f>
        <v>0.012670000000000001</v>
      </c>
      <c r="S285" s="223">
        <v>0</v>
      </c>
      <c r="T285" s="223">
        <f>S285*H285</f>
        <v>0</v>
      </c>
      <c r="U285" s="224" t="s">
        <v>19</v>
      </c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5" t="s">
        <v>140</v>
      </c>
      <c r="AT285" s="225" t="s">
        <v>136</v>
      </c>
      <c r="AU285" s="225" t="s">
        <v>81</v>
      </c>
      <c r="AY285" s="18" t="s">
        <v>134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8" t="s">
        <v>140</v>
      </c>
      <c r="BK285" s="226">
        <f>ROUND(I285*H285,2)</f>
        <v>0</v>
      </c>
      <c r="BL285" s="18" t="s">
        <v>140</v>
      </c>
      <c r="BM285" s="225" t="s">
        <v>710</v>
      </c>
    </row>
    <row r="286" s="2" customFormat="1">
      <c r="A286" s="39"/>
      <c r="B286" s="40"/>
      <c r="C286" s="41"/>
      <c r="D286" s="227" t="s">
        <v>142</v>
      </c>
      <c r="E286" s="41"/>
      <c r="F286" s="228" t="s">
        <v>711</v>
      </c>
      <c r="G286" s="41"/>
      <c r="H286" s="41"/>
      <c r="I286" s="229"/>
      <c r="J286" s="41"/>
      <c r="K286" s="41"/>
      <c r="L286" s="45"/>
      <c r="M286" s="230"/>
      <c r="N286" s="231"/>
      <c r="O286" s="86"/>
      <c r="P286" s="86"/>
      <c r="Q286" s="86"/>
      <c r="R286" s="86"/>
      <c r="S286" s="86"/>
      <c r="T286" s="86"/>
      <c r="U286" s="87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142</v>
      </c>
      <c r="AU286" s="18" t="s">
        <v>81</v>
      </c>
    </row>
    <row r="287" s="2" customFormat="1">
      <c r="A287" s="39"/>
      <c r="B287" s="40"/>
      <c r="C287" s="41"/>
      <c r="D287" s="253" t="s">
        <v>152</v>
      </c>
      <c r="E287" s="41"/>
      <c r="F287" s="254" t="s">
        <v>712</v>
      </c>
      <c r="G287" s="41"/>
      <c r="H287" s="41"/>
      <c r="I287" s="229"/>
      <c r="J287" s="41"/>
      <c r="K287" s="41"/>
      <c r="L287" s="45"/>
      <c r="M287" s="230"/>
      <c r="N287" s="231"/>
      <c r="O287" s="86"/>
      <c r="P287" s="86"/>
      <c r="Q287" s="86"/>
      <c r="R287" s="86"/>
      <c r="S287" s="86"/>
      <c r="T287" s="86"/>
      <c r="U287" s="87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152</v>
      </c>
      <c r="AU287" s="18" t="s">
        <v>81</v>
      </c>
    </row>
    <row r="288" s="13" customFormat="1">
      <c r="A288" s="13"/>
      <c r="B288" s="232"/>
      <c r="C288" s="233"/>
      <c r="D288" s="227" t="s">
        <v>144</v>
      </c>
      <c r="E288" s="234" t="s">
        <v>19</v>
      </c>
      <c r="F288" s="235" t="s">
        <v>713</v>
      </c>
      <c r="G288" s="233"/>
      <c r="H288" s="234" t="s">
        <v>19</v>
      </c>
      <c r="I288" s="236"/>
      <c r="J288" s="233"/>
      <c r="K288" s="233"/>
      <c r="L288" s="237"/>
      <c r="M288" s="238"/>
      <c r="N288" s="239"/>
      <c r="O288" s="239"/>
      <c r="P288" s="239"/>
      <c r="Q288" s="239"/>
      <c r="R288" s="239"/>
      <c r="S288" s="239"/>
      <c r="T288" s="239"/>
      <c r="U288" s="240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1" t="s">
        <v>144</v>
      </c>
      <c r="AU288" s="241" t="s">
        <v>81</v>
      </c>
      <c r="AV288" s="13" t="s">
        <v>79</v>
      </c>
      <c r="AW288" s="13" t="s">
        <v>34</v>
      </c>
      <c r="AX288" s="13" t="s">
        <v>72</v>
      </c>
      <c r="AY288" s="241" t="s">
        <v>134</v>
      </c>
    </row>
    <row r="289" s="13" customFormat="1">
      <c r="A289" s="13"/>
      <c r="B289" s="232"/>
      <c r="C289" s="233"/>
      <c r="D289" s="227" t="s">
        <v>144</v>
      </c>
      <c r="E289" s="234" t="s">
        <v>19</v>
      </c>
      <c r="F289" s="235" t="s">
        <v>714</v>
      </c>
      <c r="G289" s="233"/>
      <c r="H289" s="234" t="s">
        <v>19</v>
      </c>
      <c r="I289" s="236"/>
      <c r="J289" s="233"/>
      <c r="K289" s="233"/>
      <c r="L289" s="237"/>
      <c r="M289" s="238"/>
      <c r="N289" s="239"/>
      <c r="O289" s="239"/>
      <c r="P289" s="239"/>
      <c r="Q289" s="239"/>
      <c r="R289" s="239"/>
      <c r="S289" s="239"/>
      <c r="T289" s="239"/>
      <c r="U289" s="240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1" t="s">
        <v>144</v>
      </c>
      <c r="AU289" s="241" t="s">
        <v>81</v>
      </c>
      <c r="AV289" s="13" t="s">
        <v>79</v>
      </c>
      <c r="AW289" s="13" t="s">
        <v>34</v>
      </c>
      <c r="AX289" s="13" t="s">
        <v>72</v>
      </c>
      <c r="AY289" s="241" t="s">
        <v>134</v>
      </c>
    </row>
    <row r="290" s="14" customFormat="1">
      <c r="A290" s="14"/>
      <c r="B290" s="242"/>
      <c r="C290" s="243"/>
      <c r="D290" s="227" t="s">
        <v>144</v>
      </c>
      <c r="E290" s="244" t="s">
        <v>19</v>
      </c>
      <c r="F290" s="245" t="s">
        <v>201</v>
      </c>
      <c r="G290" s="243"/>
      <c r="H290" s="246">
        <v>7</v>
      </c>
      <c r="I290" s="247"/>
      <c r="J290" s="243"/>
      <c r="K290" s="243"/>
      <c r="L290" s="248"/>
      <c r="M290" s="249"/>
      <c r="N290" s="250"/>
      <c r="O290" s="250"/>
      <c r="P290" s="250"/>
      <c r="Q290" s="250"/>
      <c r="R290" s="250"/>
      <c r="S290" s="250"/>
      <c r="T290" s="250"/>
      <c r="U290" s="251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2" t="s">
        <v>144</v>
      </c>
      <c r="AU290" s="252" t="s">
        <v>81</v>
      </c>
      <c r="AV290" s="14" t="s">
        <v>81</v>
      </c>
      <c r="AW290" s="14" t="s">
        <v>34</v>
      </c>
      <c r="AX290" s="14" t="s">
        <v>72</v>
      </c>
      <c r="AY290" s="252" t="s">
        <v>134</v>
      </c>
    </row>
    <row r="291" s="15" customFormat="1">
      <c r="A291" s="15"/>
      <c r="B291" s="255"/>
      <c r="C291" s="256"/>
      <c r="D291" s="227" t="s">
        <v>144</v>
      </c>
      <c r="E291" s="257" t="s">
        <v>19</v>
      </c>
      <c r="F291" s="258" t="s">
        <v>158</v>
      </c>
      <c r="G291" s="256"/>
      <c r="H291" s="259">
        <v>7</v>
      </c>
      <c r="I291" s="260"/>
      <c r="J291" s="256"/>
      <c r="K291" s="256"/>
      <c r="L291" s="261"/>
      <c r="M291" s="262"/>
      <c r="N291" s="263"/>
      <c r="O291" s="263"/>
      <c r="P291" s="263"/>
      <c r="Q291" s="263"/>
      <c r="R291" s="263"/>
      <c r="S291" s="263"/>
      <c r="T291" s="263"/>
      <c r="U291" s="264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5" t="s">
        <v>144</v>
      </c>
      <c r="AU291" s="265" t="s">
        <v>81</v>
      </c>
      <c r="AV291" s="15" t="s">
        <v>140</v>
      </c>
      <c r="AW291" s="15" t="s">
        <v>34</v>
      </c>
      <c r="AX291" s="15" t="s">
        <v>79</v>
      </c>
      <c r="AY291" s="265" t="s">
        <v>134</v>
      </c>
    </row>
    <row r="292" s="2" customFormat="1" ht="21.75" customHeight="1">
      <c r="A292" s="39"/>
      <c r="B292" s="40"/>
      <c r="C292" s="270" t="s">
        <v>715</v>
      </c>
      <c r="D292" s="270" t="s">
        <v>306</v>
      </c>
      <c r="E292" s="271" t="s">
        <v>716</v>
      </c>
      <c r="F292" s="272" t="s">
        <v>717</v>
      </c>
      <c r="G292" s="273" t="s">
        <v>360</v>
      </c>
      <c r="H292" s="274">
        <v>7</v>
      </c>
      <c r="I292" s="275"/>
      <c r="J292" s="276">
        <f>ROUND(I292*H292,2)</f>
        <v>0</v>
      </c>
      <c r="K292" s="272" t="s">
        <v>149</v>
      </c>
      <c r="L292" s="277"/>
      <c r="M292" s="278" t="s">
        <v>19</v>
      </c>
      <c r="N292" s="279" t="s">
        <v>45</v>
      </c>
      <c r="O292" s="86"/>
      <c r="P292" s="223">
        <f>O292*H292</f>
        <v>0</v>
      </c>
      <c r="Q292" s="223">
        <v>0.00122</v>
      </c>
      <c r="R292" s="223">
        <f>Q292*H292</f>
        <v>0.008539999999999999</v>
      </c>
      <c r="S292" s="223">
        <v>0</v>
      </c>
      <c r="T292" s="223">
        <f>S292*H292</f>
        <v>0</v>
      </c>
      <c r="U292" s="224" t="s">
        <v>19</v>
      </c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5" t="s">
        <v>268</v>
      </c>
      <c r="AT292" s="225" t="s">
        <v>306</v>
      </c>
      <c r="AU292" s="225" t="s">
        <v>81</v>
      </c>
      <c r="AY292" s="18" t="s">
        <v>134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8" t="s">
        <v>140</v>
      </c>
      <c r="BK292" s="226">
        <f>ROUND(I292*H292,2)</f>
        <v>0</v>
      </c>
      <c r="BL292" s="18" t="s">
        <v>140</v>
      </c>
      <c r="BM292" s="225" t="s">
        <v>718</v>
      </c>
    </row>
    <row r="293" s="2" customFormat="1">
      <c r="A293" s="39"/>
      <c r="B293" s="40"/>
      <c r="C293" s="41"/>
      <c r="D293" s="227" t="s">
        <v>142</v>
      </c>
      <c r="E293" s="41"/>
      <c r="F293" s="228" t="s">
        <v>717</v>
      </c>
      <c r="G293" s="41"/>
      <c r="H293" s="41"/>
      <c r="I293" s="229"/>
      <c r="J293" s="41"/>
      <c r="K293" s="41"/>
      <c r="L293" s="45"/>
      <c r="M293" s="230"/>
      <c r="N293" s="231"/>
      <c r="O293" s="86"/>
      <c r="P293" s="86"/>
      <c r="Q293" s="86"/>
      <c r="R293" s="86"/>
      <c r="S293" s="86"/>
      <c r="T293" s="86"/>
      <c r="U293" s="87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142</v>
      </c>
      <c r="AU293" s="18" t="s">
        <v>81</v>
      </c>
    </row>
    <row r="294" s="13" customFormat="1">
      <c r="A294" s="13"/>
      <c r="B294" s="232"/>
      <c r="C294" s="233"/>
      <c r="D294" s="227" t="s">
        <v>144</v>
      </c>
      <c r="E294" s="234" t="s">
        <v>19</v>
      </c>
      <c r="F294" s="235" t="s">
        <v>673</v>
      </c>
      <c r="G294" s="233"/>
      <c r="H294" s="234" t="s">
        <v>19</v>
      </c>
      <c r="I294" s="236"/>
      <c r="J294" s="233"/>
      <c r="K294" s="233"/>
      <c r="L294" s="237"/>
      <c r="M294" s="238"/>
      <c r="N294" s="239"/>
      <c r="O294" s="239"/>
      <c r="P294" s="239"/>
      <c r="Q294" s="239"/>
      <c r="R294" s="239"/>
      <c r="S294" s="239"/>
      <c r="T294" s="239"/>
      <c r="U294" s="240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1" t="s">
        <v>144</v>
      </c>
      <c r="AU294" s="241" t="s">
        <v>81</v>
      </c>
      <c r="AV294" s="13" t="s">
        <v>79</v>
      </c>
      <c r="AW294" s="13" t="s">
        <v>34</v>
      </c>
      <c r="AX294" s="13" t="s">
        <v>72</v>
      </c>
      <c r="AY294" s="241" t="s">
        <v>134</v>
      </c>
    </row>
    <row r="295" s="13" customFormat="1">
      <c r="A295" s="13"/>
      <c r="B295" s="232"/>
      <c r="C295" s="233"/>
      <c r="D295" s="227" t="s">
        <v>144</v>
      </c>
      <c r="E295" s="234" t="s">
        <v>19</v>
      </c>
      <c r="F295" s="235" t="s">
        <v>719</v>
      </c>
      <c r="G295" s="233"/>
      <c r="H295" s="234" t="s">
        <v>19</v>
      </c>
      <c r="I295" s="236"/>
      <c r="J295" s="233"/>
      <c r="K295" s="233"/>
      <c r="L295" s="237"/>
      <c r="M295" s="238"/>
      <c r="N295" s="239"/>
      <c r="O295" s="239"/>
      <c r="P295" s="239"/>
      <c r="Q295" s="239"/>
      <c r="R295" s="239"/>
      <c r="S295" s="239"/>
      <c r="T295" s="239"/>
      <c r="U295" s="240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1" t="s">
        <v>144</v>
      </c>
      <c r="AU295" s="241" t="s">
        <v>81</v>
      </c>
      <c r="AV295" s="13" t="s">
        <v>79</v>
      </c>
      <c r="AW295" s="13" t="s">
        <v>34</v>
      </c>
      <c r="AX295" s="13" t="s">
        <v>72</v>
      </c>
      <c r="AY295" s="241" t="s">
        <v>134</v>
      </c>
    </row>
    <row r="296" s="13" customFormat="1">
      <c r="A296" s="13"/>
      <c r="B296" s="232"/>
      <c r="C296" s="233"/>
      <c r="D296" s="227" t="s">
        <v>144</v>
      </c>
      <c r="E296" s="234" t="s">
        <v>19</v>
      </c>
      <c r="F296" s="235" t="s">
        <v>720</v>
      </c>
      <c r="G296" s="233"/>
      <c r="H296" s="234" t="s">
        <v>19</v>
      </c>
      <c r="I296" s="236"/>
      <c r="J296" s="233"/>
      <c r="K296" s="233"/>
      <c r="L296" s="237"/>
      <c r="M296" s="238"/>
      <c r="N296" s="239"/>
      <c r="O296" s="239"/>
      <c r="P296" s="239"/>
      <c r="Q296" s="239"/>
      <c r="R296" s="239"/>
      <c r="S296" s="239"/>
      <c r="T296" s="239"/>
      <c r="U296" s="240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1" t="s">
        <v>144</v>
      </c>
      <c r="AU296" s="241" t="s">
        <v>81</v>
      </c>
      <c r="AV296" s="13" t="s">
        <v>79</v>
      </c>
      <c r="AW296" s="13" t="s">
        <v>34</v>
      </c>
      <c r="AX296" s="13" t="s">
        <v>72</v>
      </c>
      <c r="AY296" s="241" t="s">
        <v>134</v>
      </c>
    </row>
    <row r="297" s="14" customFormat="1">
      <c r="A297" s="14"/>
      <c r="B297" s="242"/>
      <c r="C297" s="243"/>
      <c r="D297" s="227" t="s">
        <v>144</v>
      </c>
      <c r="E297" s="244" t="s">
        <v>19</v>
      </c>
      <c r="F297" s="245" t="s">
        <v>201</v>
      </c>
      <c r="G297" s="243"/>
      <c r="H297" s="246">
        <v>7</v>
      </c>
      <c r="I297" s="247"/>
      <c r="J297" s="243"/>
      <c r="K297" s="243"/>
      <c r="L297" s="248"/>
      <c r="M297" s="249"/>
      <c r="N297" s="250"/>
      <c r="O297" s="250"/>
      <c r="P297" s="250"/>
      <c r="Q297" s="250"/>
      <c r="R297" s="250"/>
      <c r="S297" s="250"/>
      <c r="T297" s="250"/>
      <c r="U297" s="251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2" t="s">
        <v>144</v>
      </c>
      <c r="AU297" s="252" t="s">
        <v>81</v>
      </c>
      <c r="AV297" s="14" t="s">
        <v>81</v>
      </c>
      <c r="AW297" s="14" t="s">
        <v>34</v>
      </c>
      <c r="AX297" s="14" t="s">
        <v>72</v>
      </c>
      <c r="AY297" s="252" t="s">
        <v>134</v>
      </c>
    </row>
    <row r="298" s="15" customFormat="1">
      <c r="A298" s="15"/>
      <c r="B298" s="255"/>
      <c r="C298" s="256"/>
      <c r="D298" s="227" t="s">
        <v>144</v>
      </c>
      <c r="E298" s="257" t="s">
        <v>19</v>
      </c>
      <c r="F298" s="258" t="s">
        <v>158</v>
      </c>
      <c r="G298" s="256"/>
      <c r="H298" s="259">
        <v>7</v>
      </c>
      <c r="I298" s="260"/>
      <c r="J298" s="256"/>
      <c r="K298" s="256"/>
      <c r="L298" s="261"/>
      <c r="M298" s="262"/>
      <c r="N298" s="263"/>
      <c r="O298" s="263"/>
      <c r="P298" s="263"/>
      <c r="Q298" s="263"/>
      <c r="R298" s="263"/>
      <c r="S298" s="263"/>
      <c r="T298" s="263"/>
      <c r="U298" s="264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5" t="s">
        <v>144</v>
      </c>
      <c r="AU298" s="265" t="s">
        <v>81</v>
      </c>
      <c r="AV298" s="15" t="s">
        <v>140</v>
      </c>
      <c r="AW298" s="15" t="s">
        <v>34</v>
      </c>
      <c r="AX298" s="15" t="s">
        <v>79</v>
      </c>
      <c r="AY298" s="265" t="s">
        <v>134</v>
      </c>
    </row>
    <row r="299" s="12" customFormat="1" ht="22.8" customHeight="1">
      <c r="A299" s="12"/>
      <c r="B299" s="198"/>
      <c r="C299" s="199"/>
      <c r="D299" s="200" t="s">
        <v>71</v>
      </c>
      <c r="E299" s="212" t="s">
        <v>721</v>
      </c>
      <c r="F299" s="212" t="s">
        <v>722</v>
      </c>
      <c r="G299" s="199"/>
      <c r="H299" s="199"/>
      <c r="I299" s="202"/>
      <c r="J299" s="213">
        <f>BK299</f>
        <v>0</v>
      </c>
      <c r="K299" s="199"/>
      <c r="L299" s="204"/>
      <c r="M299" s="205"/>
      <c r="N299" s="206"/>
      <c r="O299" s="206"/>
      <c r="P299" s="207">
        <f>SUM(P300:P316)</f>
        <v>0</v>
      </c>
      <c r="Q299" s="206"/>
      <c r="R299" s="207">
        <f>SUM(R300:R316)</f>
        <v>0</v>
      </c>
      <c r="S299" s="206"/>
      <c r="T299" s="207">
        <f>SUM(T300:T316)</f>
        <v>0</v>
      </c>
      <c r="U299" s="208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9" t="s">
        <v>79</v>
      </c>
      <c r="AT299" s="210" t="s">
        <v>71</v>
      </c>
      <c r="AU299" s="210" t="s">
        <v>79</v>
      </c>
      <c r="AY299" s="209" t="s">
        <v>134</v>
      </c>
      <c r="BK299" s="211">
        <f>SUM(BK300:BK316)</f>
        <v>0</v>
      </c>
    </row>
    <row r="300" s="2" customFormat="1" ht="24.15" customHeight="1">
      <c r="A300" s="39"/>
      <c r="B300" s="40"/>
      <c r="C300" s="214" t="s">
        <v>723</v>
      </c>
      <c r="D300" s="214" t="s">
        <v>136</v>
      </c>
      <c r="E300" s="215" t="s">
        <v>724</v>
      </c>
      <c r="F300" s="216" t="s">
        <v>725</v>
      </c>
      <c r="G300" s="217" t="s">
        <v>241</v>
      </c>
      <c r="H300" s="218">
        <v>0.316</v>
      </c>
      <c r="I300" s="219"/>
      <c r="J300" s="220">
        <f>ROUND(I300*H300,2)</f>
        <v>0</v>
      </c>
      <c r="K300" s="216" t="s">
        <v>19</v>
      </c>
      <c r="L300" s="45"/>
      <c r="M300" s="221" t="s">
        <v>19</v>
      </c>
      <c r="N300" s="222" t="s">
        <v>45</v>
      </c>
      <c r="O300" s="86"/>
      <c r="P300" s="223">
        <f>O300*H300</f>
        <v>0</v>
      </c>
      <c r="Q300" s="223">
        <v>0</v>
      </c>
      <c r="R300" s="223">
        <f>Q300*H300</f>
        <v>0</v>
      </c>
      <c r="S300" s="223">
        <v>0</v>
      </c>
      <c r="T300" s="223">
        <f>S300*H300</f>
        <v>0</v>
      </c>
      <c r="U300" s="224" t="s">
        <v>19</v>
      </c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5" t="s">
        <v>140</v>
      </c>
      <c r="AT300" s="225" t="s">
        <v>136</v>
      </c>
      <c r="AU300" s="225" t="s">
        <v>81</v>
      </c>
      <c r="AY300" s="18" t="s">
        <v>134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8" t="s">
        <v>140</v>
      </c>
      <c r="BK300" s="226">
        <f>ROUND(I300*H300,2)</f>
        <v>0</v>
      </c>
      <c r="BL300" s="18" t="s">
        <v>140</v>
      </c>
      <c r="BM300" s="225" t="s">
        <v>726</v>
      </c>
    </row>
    <row r="301" s="2" customFormat="1">
      <c r="A301" s="39"/>
      <c r="B301" s="40"/>
      <c r="C301" s="41"/>
      <c r="D301" s="227" t="s">
        <v>142</v>
      </c>
      <c r="E301" s="41"/>
      <c r="F301" s="228" t="s">
        <v>725</v>
      </c>
      <c r="G301" s="41"/>
      <c r="H301" s="41"/>
      <c r="I301" s="229"/>
      <c r="J301" s="41"/>
      <c r="K301" s="41"/>
      <c r="L301" s="45"/>
      <c r="M301" s="230"/>
      <c r="N301" s="231"/>
      <c r="O301" s="86"/>
      <c r="P301" s="86"/>
      <c r="Q301" s="86"/>
      <c r="R301" s="86"/>
      <c r="S301" s="86"/>
      <c r="T301" s="86"/>
      <c r="U301" s="87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142</v>
      </c>
      <c r="AU301" s="18" t="s">
        <v>81</v>
      </c>
    </row>
    <row r="302" s="13" customFormat="1">
      <c r="A302" s="13"/>
      <c r="B302" s="232"/>
      <c r="C302" s="233"/>
      <c r="D302" s="227" t="s">
        <v>144</v>
      </c>
      <c r="E302" s="234" t="s">
        <v>19</v>
      </c>
      <c r="F302" s="235" t="s">
        <v>727</v>
      </c>
      <c r="G302" s="233"/>
      <c r="H302" s="234" t="s">
        <v>19</v>
      </c>
      <c r="I302" s="236"/>
      <c r="J302" s="233"/>
      <c r="K302" s="233"/>
      <c r="L302" s="237"/>
      <c r="M302" s="238"/>
      <c r="N302" s="239"/>
      <c r="O302" s="239"/>
      <c r="P302" s="239"/>
      <c r="Q302" s="239"/>
      <c r="R302" s="239"/>
      <c r="S302" s="239"/>
      <c r="T302" s="239"/>
      <c r="U302" s="240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1" t="s">
        <v>144</v>
      </c>
      <c r="AU302" s="241" t="s">
        <v>81</v>
      </c>
      <c r="AV302" s="13" t="s">
        <v>79</v>
      </c>
      <c r="AW302" s="13" t="s">
        <v>34</v>
      </c>
      <c r="AX302" s="13" t="s">
        <v>72</v>
      </c>
      <c r="AY302" s="241" t="s">
        <v>134</v>
      </c>
    </row>
    <row r="303" s="14" customFormat="1">
      <c r="A303" s="14"/>
      <c r="B303" s="242"/>
      <c r="C303" s="243"/>
      <c r="D303" s="227" t="s">
        <v>144</v>
      </c>
      <c r="E303" s="244" t="s">
        <v>19</v>
      </c>
      <c r="F303" s="245" t="s">
        <v>728</v>
      </c>
      <c r="G303" s="243"/>
      <c r="H303" s="246">
        <v>0.316</v>
      </c>
      <c r="I303" s="247"/>
      <c r="J303" s="243"/>
      <c r="K303" s="243"/>
      <c r="L303" s="248"/>
      <c r="M303" s="249"/>
      <c r="N303" s="250"/>
      <c r="O303" s="250"/>
      <c r="P303" s="250"/>
      <c r="Q303" s="250"/>
      <c r="R303" s="250"/>
      <c r="S303" s="250"/>
      <c r="T303" s="250"/>
      <c r="U303" s="251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2" t="s">
        <v>144</v>
      </c>
      <c r="AU303" s="252" t="s">
        <v>81</v>
      </c>
      <c r="AV303" s="14" t="s">
        <v>81</v>
      </c>
      <c r="AW303" s="14" t="s">
        <v>34</v>
      </c>
      <c r="AX303" s="14" t="s">
        <v>79</v>
      </c>
      <c r="AY303" s="252" t="s">
        <v>134</v>
      </c>
    </row>
    <row r="304" s="2" customFormat="1" ht="24.15" customHeight="1">
      <c r="A304" s="39"/>
      <c r="B304" s="40"/>
      <c r="C304" s="214" t="s">
        <v>729</v>
      </c>
      <c r="D304" s="214" t="s">
        <v>136</v>
      </c>
      <c r="E304" s="215" t="s">
        <v>730</v>
      </c>
      <c r="F304" s="216" t="s">
        <v>731</v>
      </c>
      <c r="G304" s="217" t="s">
        <v>241</v>
      </c>
      <c r="H304" s="218">
        <v>19.058</v>
      </c>
      <c r="I304" s="219"/>
      <c r="J304" s="220">
        <f>ROUND(I304*H304,2)</f>
        <v>0</v>
      </c>
      <c r="K304" s="216" t="s">
        <v>19</v>
      </c>
      <c r="L304" s="45"/>
      <c r="M304" s="221" t="s">
        <v>19</v>
      </c>
      <c r="N304" s="222" t="s">
        <v>45</v>
      </c>
      <c r="O304" s="86"/>
      <c r="P304" s="223">
        <f>O304*H304</f>
        <v>0</v>
      </c>
      <c r="Q304" s="223">
        <v>0</v>
      </c>
      <c r="R304" s="223">
        <f>Q304*H304</f>
        <v>0</v>
      </c>
      <c r="S304" s="223">
        <v>0</v>
      </c>
      <c r="T304" s="223">
        <f>S304*H304</f>
        <v>0</v>
      </c>
      <c r="U304" s="224" t="s">
        <v>19</v>
      </c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5" t="s">
        <v>140</v>
      </c>
      <c r="AT304" s="225" t="s">
        <v>136</v>
      </c>
      <c r="AU304" s="225" t="s">
        <v>81</v>
      </c>
      <c r="AY304" s="18" t="s">
        <v>134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8" t="s">
        <v>140</v>
      </c>
      <c r="BK304" s="226">
        <f>ROUND(I304*H304,2)</f>
        <v>0</v>
      </c>
      <c r="BL304" s="18" t="s">
        <v>140</v>
      </c>
      <c r="BM304" s="225" t="s">
        <v>732</v>
      </c>
    </row>
    <row r="305" s="2" customFormat="1">
      <c r="A305" s="39"/>
      <c r="B305" s="40"/>
      <c r="C305" s="41"/>
      <c r="D305" s="227" t="s">
        <v>142</v>
      </c>
      <c r="E305" s="41"/>
      <c r="F305" s="228" t="s">
        <v>731</v>
      </c>
      <c r="G305" s="41"/>
      <c r="H305" s="41"/>
      <c r="I305" s="229"/>
      <c r="J305" s="41"/>
      <c r="K305" s="41"/>
      <c r="L305" s="45"/>
      <c r="M305" s="230"/>
      <c r="N305" s="231"/>
      <c r="O305" s="86"/>
      <c r="P305" s="86"/>
      <c r="Q305" s="86"/>
      <c r="R305" s="86"/>
      <c r="S305" s="86"/>
      <c r="T305" s="86"/>
      <c r="U305" s="87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142</v>
      </c>
      <c r="AU305" s="18" t="s">
        <v>81</v>
      </c>
    </row>
    <row r="306" s="14" customFormat="1">
      <c r="A306" s="14"/>
      <c r="B306" s="242"/>
      <c r="C306" s="243"/>
      <c r="D306" s="227" t="s">
        <v>144</v>
      </c>
      <c r="E306" s="244" t="s">
        <v>19</v>
      </c>
      <c r="F306" s="245" t="s">
        <v>733</v>
      </c>
      <c r="G306" s="243"/>
      <c r="H306" s="246">
        <v>19.058</v>
      </c>
      <c r="I306" s="247"/>
      <c r="J306" s="243"/>
      <c r="K306" s="243"/>
      <c r="L306" s="248"/>
      <c r="M306" s="249"/>
      <c r="N306" s="250"/>
      <c r="O306" s="250"/>
      <c r="P306" s="250"/>
      <c r="Q306" s="250"/>
      <c r="R306" s="250"/>
      <c r="S306" s="250"/>
      <c r="T306" s="250"/>
      <c r="U306" s="251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2" t="s">
        <v>144</v>
      </c>
      <c r="AU306" s="252" t="s">
        <v>81</v>
      </c>
      <c r="AV306" s="14" t="s">
        <v>81</v>
      </c>
      <c r="AW306" s="14" t="s">
        <v>34</v>
      </c>
      <c r="AX306" s="14" t="s">
        <v>72</v>
      </c>
      <c r="AY306" s="252" t="s">
        <v>134</v>
      </c>
    </row>
    <row r="307" s="15" customFormat="1">
      <c r="A307" s="15"/>
      <c r="B307" s="255"/>
      <c r="C307" s="256"/>
      <c r="D307" s="227" t="s">
        <v>144</v>
      </c>
      <c r="E307" s="257" t="s">
        <v>19</v>
      </c>
      <c r="F307" s="258" t="s">
        <v>158</v>
      </c>
      <c r="G307" s="256"/>
      <c r="H307" s="259">
        <v>19.058</v>
      </c>
      <c r="I307" s="260"/>
      <c r="J307" s="256"/>
      <c r="K307" s="256"/>
      <c r="L307" s="261"/>
      <c r="M307" s="262"/>
      <c r="N307" s="263"/>
      <c r="O307" s="263"/>
      <c r="P307" s="263"/>
      <c r="Q307" s="263"/>
      <c r="R307" s="263"/>
      <c r="S307" s="263"/>
      <c r="T307" s="263"/>
      <c r="U307" s="264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5" t="s">
        <v>144</v>
      </c>
      <c r="AU307" s="265" t="s">
        <v>81</v>
      </c>
      <c r="AV307" s="15" t="s">
        <v>140</v>
      </c>
      <c r="AW307" s="15" t="s">
        <v>34</v>
      </c>
      <c r="AX307" s="15" t="s">
        <v>79</v>
      </c>
      <c r="AY307" s="265" t="s">
        <v>134</v>
      </c>
    </row>
    <row r="308" s="2" customFormat="1" ht="21.75" customHeight="1">
      <c r="A308" s="39"/>
      <c r="B308" s="40"/>
      <c r="C308" s="214" t="s">
        <v>734</v>
      </c>
      <c r="D308" s="214" t="s">
        <v>136</v>
      </c>
      <c r="E308" s="215" t="s">
        <v>735</v>
      </c>
      <c r="F308" s="216" t="s">
        <v>736</v>
      </c>
      <c r="G308" s="217" t="s">
        <v>241</v>
      </c>
      <c r="H308" s="218">
        <v>19.373999999999999</v>
      </c>
      <c r="I308" s="219"/>
      <c r="J308" s="220">
        <f>ROUND(I308*H308,2)</f>
        <v>0</v>
      </c>
      <c r="K308" s="216" t="s">
        <v>149</v>
      </c>
      <c r="L308" s="45"/>
      <c r="M308" s="221" t="s">
        <v>19</v>
      </c>
      <c r="N308" s="222" t="s">
        <v>45</v>
      </c>
      <c r="O308" s="86"/>
      <c r="P308" s="223">
        <f>O308*H308</f>
        <v>0</v>
      </c>
      <c r="Q308" s="223">
        <v>0</v>
      </c>
      <c r="R308" s="223">
        <f>Q308*H308</f>
        <v>0</v>
      </c>
      <c r="S308" s="223">
        <v>0</v>
      </c>
      <c r="T308" s="223">
        <f>S308*H308</f>
        <v>0</v>
      </c>
      <c r="U308" s="224" t="s">
        <v>19</v>
      </c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5" t="s">
        <v>140</v>
      </c>
      <c r="AT308" s="225" t="s">
        <v>136</v>
      </c>
      <c r="AU308" s="225" t="s">
        <v>81</v>
      </c>
      <c r="AY308" s="18" t="s">
        <v>134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8" t="s">
        <v>140</v>
      </c>
      <c r="BK308" s="226">
        <f>ROUND(I308*H308,2)</f>
        <v>0</v>
      </c>
      <c r="BL308" s="18" t="s">
        <v>140</v>
      </c>
      <c r="BM308" s="225" t="s">
        <v>737</v>
      </c>
    </row>
    <row r="309" s="2" customFormat="1">
      <c r="A309" s="39"/>
      <c r="B309" s="40"/>
      <c r="C309" s="41"/>
      <c r="D309" s="227" t="s">
        <v>142</v>
      </c>
      <c r="E309" s="41"/>
      <c r="F309" s="228" t="s">
        <v>738</v>
      </c>
      <c r="G309" s="41"/>
      <c r="H309" s="41"/>
      <c r="I309" s="229"/>
      <c r="J309" s="41"/>
      <c r="K309" s="41"/>
      <c r="L309" s="45"/>
      <c r="M309" s="230"/>
      <c r="N309" s="231"/>
      <c r="O309" s="86"/>
      <c r="P309" s="86"/>
      <c r="Q309" s="86"/>
      <c r="R309" s="86"/>
      <c r="S309" s="86"/>
      <c r="T309" s="86"/>
      <c r="U309" s="87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142</v>
      </c>
      <c r="AU309" s="18" t="s">
        <v>81</v>
      </c>
    </row>
    <row r="310" s="2" customFormat="1">
      <c r="A310" s="39"/>
      <c r="B310" s="40"/>
      <c r="C310" s="41"/>
      <c r="D310" s="253" t="s">
        <v>152</v>
      </c>
      <c r="E310" s="41"/>
      <c r="F310" s="254" t="s">
        <v>739</v>
      </c>
      <c r="G310" s="41"/>
      <c r="H310" s="41"/>
      <c r="I310" s="229"/>
      <c r="J310" s="41"/>
      <c r="K310" s="41"/>
      <c r="L310" s="45"/>
      <c r="M310" s="230"/>
      <c r="N310" s="231"/>
      <c r="O310" s="86"/>
      <c r="P310" s="86"/>
      <c r="Q310" s="86"/>
      <c r="R310" s="86"/>
      <c r="S310" s="86"/>
      <c r="T310" s="86"/>
      <c r="U310" s="87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152</v>
      </c>
      <c r="AU310" s="18" t="s">
        <v>81</v>
      </c>
    </row>
    <row r="311" s="13" customFormat="1">
      <c r="A311" s="13"/>
      <c r="B311" s="232"/>
      <c r="C311" s="233"/>
      <c r="D311" s="227" t="s">
        <v>144</v>
      </c>
      <c r="E311" s="234" t="s">
        <v>19</v>
      </c>
      <c r="F311" s="235" t="s">
        <v>740</v>
      </c>
      <c r="G311" s="233"/>
      <c r="H311" s="234" t="s">
        <v>19</v>
      </c>
      <c r="I311" s="236"/>
      <c r="J311" s="233"/>
      <c r="K311" s="233"/>
      <c r="L311" s="237"/>
      <c r="M311" s="238"/>
      <c r="N311" s="239"/>
      <c r="O311" s="239"/>
      <c r="P311" s="239"/>
      <c r="Q311" s="239"/>
      <c r="R311" s="239"/>
      <c r="S311" s="239"/>
      <c r="T311" s="239"/>
      <c r="U311" s="240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1" t="s">
        <v>144</v>
      </c>
      <c r="AU311" s="241" t="s">
        <v>81</v>
      </c>
      <c r="AV311" s="13" t="s">
        <v>79</v>
      </c>
      <c r="AW311" s="13" t="s">
        <v>34</v>
      </c>
      <c r="AX311" s="13" t="s">
        <v>72</v>
      </c>
      <c r="AY311" s="241" t="s">
        <v>134</v>
      </c>
    </row>
    <row r="312" s="13" customFormat="1">
      <c r="A312" s="13"/>
      <c r="B312" s="232"/>
      <c r="C312" s="233"/>
      <c r="D312" s="227" t="s">
        <v>144</v>
      </c>
      <c r="E312" s="234" t="s">
        <v>19</v>
      </c>
      <c r="F312" s="235" t="s">
        <v>741</v>
      </c>
      <c r="G312" s="233"/>
      <c r="H312" s="234" t="s">
        <v>19</v>
      </c>
      <c r="I312" s="236"/>
      <c r="J312" s="233"/>
      <c r="K312" s="233"/>
      <c r="L312" s="237"/>
      <c r="M312" s="238"/>
      <c r="N312" s="239"/>
      <c r="O312" s="239"/>
      <c r="P312" s="239"/>
      <c r="Q312" s="239"/>
      <c r="R312" s="239"/>
      <c r="S312" s="239"/>
      <c r="T312" s="239"/>
      <c r="U312" s="240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1" t="s">
        <v>144</v>
      </c>
      <c r="AU312" s="241" t="s">
        <v>81</v>
      </c>
      <c r="AV312" s="13" t="s">
        <v>79</v>
      </c>
      <c r="AW312" s="13" t="s">
        <v>34</v>
      </c>
      <c r="AX312" s="13" t="s">
        <v>72</v>
      </c>
      <c r="AY312" s="241" t="s">
        <v>134</v>
      </c>
    </row>
    <row r="313" s="14" customFormat="1">
      <c r="A313" s="14"/>
      <c r="B313" s="242"/>
      <c r="C313" s="243"/>
      <c r="D313" s="227" t="s">
        <v>144</v>
      </c>
      <c r="E313" s="244" t="s">
        <v>19</v>
      </c>
      <c r="F313" s="245" t="s">
        <v>733</v>
      </c>
      <c r="G313" s="243"/>
      <c r="H313" s="246">
        <v>19.058</v>
      </c>
      <c r="I313" s="247"/>
      <c r="J313" s="243"/>
      <c r="K313" s="243"/>
      <c r="L313" s="248"/>
      <c r="M313" s="249"/>
      <c r="N313" s="250"/>
      <c r="O313" s="250"/>
      <c r="P313" s="250"/>
      <c r="Q313" s="250"/>
      <c r="R313" s="250"/>
      <c r="S313" s="250"/>
      <c r="T313" s="250"/>
      <c r="U313" s="251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2" t="s">
        <v>144</v>
      </c>
      <c r="AU313" s="252" t="s">
        <v>81</v>
      </c>
      <c r="AV313" s="14" t="s">
        <v>81</v>
      </c>
      <c r="AW313" s="14" t="s">
        <v>34</v>
      </c>
      <c r="AX313" s="14" t="s">
        <v>72</v>
      </c>
      <c r="AY313" s="252" t="s">
        <v>134</v>
      </c>
    </row>
    <row r="314" s="13" customFormat="1">
      <c r="A314" s="13"/>
      <c r="B314" s="232"/>
      <c r="C314" s="233"/>
      <c r="D314" s="227" t="s">
        <v>144</v>
      </c>
      <c r="E314" s="234" t="s">
        <v>19</v>
      </c>
      <c r="F314" s="235" t="s">
        <v>742</v>
      </c>
      <c r="G314" s="233"/>
      <c r="H314" s="234" t="s">
        <v>19</v>
      </c>
      <c r="I314" s="236"/>
      <c r="J314" s="233"/>
      <c r="K314" s="233"/>
      <c r="L314" s="237"/>
      <c r="M314" s="238"/>
      <c r="N314" s="239"/>
      <c r="O314" s="239"/>
      <c r="P314" s="239"/>
      <c r="Q314" s="239"/>
      <c r="R314" s="239"/>
      <c r="S314" s="239"/>
      <c r="T314" s="239"/>
      <c r="U314" s="240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1" t="s">
        <v>144</v>
      </c>
      <c r="AU314" s="241" t="s">
        <v>81</v>
      </c>
      <c r="AV314" s="13" t="s">
        <v>79</v>
      </c>
      <c r="AW314" s="13" t="s">
        <v>34</v>
      </c>
      <c r="AX314" s="13" t="s">
        <v>72</v>
      </c>
      <c r="AY314" s="241" t="s">
        <v>134</v>
      </c>
    </row>
    <row r="315" s="14" customFormat="1">
      <c r="A315" s="14"/>
      <c r="B315" s="242"/>
      <c r="C315" s="243"/>
      <c r="D315" s="227" t="s">
        <v>144</v>
      </c>
      <c r="E315" s="244" t="s">
        <v>19</v>
      </c>
      <c r="F315" s="245" t="s">
        <v>728</v>
      </c>
      <c r="G315" s="243"/>
      <c r="H315" s="246">
        <v>0.316</v>
      </c>
      <c r="I315" s="247"/>
      <c r="J315" s="243"/>
      <c r="K315" s="243"/>
      <c r="L315" s="248"/>
      <c r="M315" s="249"/>
      <c r="N315" s="250"/>
      <c r="O315" s="250"/>
      <c r="P315" s="250"/>
      <c r="Q315" s="250"/>
      <c r="R315" s="250"/>
      <c r="S315" s="250"/>
      <c r="T315" s="250"/>
      <c r="U315" s="251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2" t="s">
        <v>144</v>
      </c>
      <c r="AU315" s="252" t="s">
        <v>81</v>
      </c>
      <c r="AV315" s="14" t="s">
        <v>81</v>
      </c>
      <c r="AW315" s="14" t="s">
        <v>34</v>
      </c>
      <c r="AX315" s="14" t="s">
        <v>72</v>
      </c>
      <c r="AY315" s="252" t="s">
        <v>134</v>
      </c>
    </row>
    <row r="316" s="15" customFormat="1">
      <c r="A316" s="15"/>
      <c r="B316" s="255"/>
      <c r="C316" s="256"/>
      <c r="D316" s="227" t="s">
        <v>144</v>
      </c>
      <c r="E316" s="257" t="s">
        <v>19</v>
      </c>
      <c r="F316" s="258" t="s">
        <v>158</v>
      </c>
      <c r="G316" s="256"/>
      <c r="H316" s="259">
        <v>19.373999999999999</v>
      </c>
      <c r="I316" s="260"/>
      <c r="J316" s="256"/>
      <c r="K316" s="256"/>
      <c r="L316" s="261"/>
      <c r="M316" s="262"/>
      <c r="N316" s="263"/>
      <c r="O316" s="263"/>
      <c r="P316" s="263"/>
      <c r="Q316" s="263"/>
      <c r="R316" s="263"/>
      <c r="S316" s="263"/>
      <c r="T316" s="263"/>
      <c r="U316" s="264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5" t="s">
        <v>144</v>
      </c>
      <c r="AU316" s="265" t="s">
        <v>81</v>
      </c>
      <c r="AV316" s="15" t="s">
        <v>140</v>
      </c>
      <c r="AW316" s="15" t="s">
        <v>34</v>
      </c>
      <c r="AX316" s="15" t="s">
        <v>79</v>
      </c>
      <c r="AY316" s="265" t="s">
        <v>134</v>
      </c>
    </row>
    <row r="317" s="12" customFormat="1" ht="25.92" customHeight="1">
      <c r="A317" s="12"/>
      <c r="B317" s="198"/>
      <c r="C317" s="199"/>
      <c r="D317" s="200" t="s">
        <v>71</v>
      </c>
      <c r="E317" s="201" t="s">
        <v>743</v>
      </c>
      <c r="F317" s="201" t="s">
        <v>744</v>
      </c>
      <c r="G317" s="199"/>
      <c r="H317" s="199"/>
      <c r="I317" s="202"/>
      <c r="J317" s="203">
        <f>BK317</f>
        <v>0</v>
      </c>
      <c r="K317" s="199"/>
      <c r="L317" s="204"/>
      <c r="M317" s="205"/>
      <c r="N317" s="206"/>
      <c r="O317" s="206"/>
      <c r="P317" s="207">
        <f>P318</f>
        <v>0</v>
      </c>
      <c r="Q317" s="206"/>
      <c r="R317" s="207">
        <f>R318</f>
        <v>0.37261839999999996</v>
      </c>
      <c r="S317" s="206"/>
      <c r="T317" s="207">
        <f>T318</f>
        <v>0.31559999999999999</v>
      </c>
      <c r="U317" s="208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09" t="s">
        <v>81</v>
      </c>
      <c r="AT317" s="210" t="s">
        <v>71</v>
      </c>
      <c r="AU317" s="210" t="s">
        <v>72</v>
      </c>
      <c r="AY317" s="209" t="s">
        <v>134</v>
      </c>
      <c r="BK317" s="211">
        <f>BK318</f>
        <v>0</v>
      </c>
    </row>
    <row r="318" s="12" customFormat="1" ht="22.8" customHeight="1">
      <c r="A318" s="12"/>
      <c r="B318" s="198"/>
      <c r="C318" s="199"/>
      <c r="D318" s="200" t="s">
        <v>71</v>
      </c>
      <c r="E318" s="212" t="s">
        <v>745</v>
      </c>
      <c r="F318" s="212" t="s">
        <v>746</v>
      </c>
      <c r="G318" s="199"/>
      <c r="H318" s="199"/>
      <c r="I318" s="202"/>
      <c r="J318" s="213">
        <f>BK318</f>
        <v>0</v>
      </c>
      <c r="K318" s="199"/>
      <c r="L318" s="204"/>
      <c r="M318" s="205"/>
      <c r="N318" s="206"/>
      <c r="O318" s="206"/>
      <c r="P318" s="207">
        <f>P319+SUM(P320:P336)</f>
        <v>0</v>
      </c>
      <c r="Q318" s="206"/>
      <c r="R318" s="207">
        <f>R319+SUM(R320:R336)</f>
        <v>0.37261839999999996</v>
      </c>
      <c r="S318" s="206"/>
      <c r="T318" s="207">
        <f>T319+SUM(T320:T336)</f>
        <v>0.31559999999999999</v>
      </c>
      <c r="U318" s="208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09" t="s">
        <v>81</v>
      </c>
      <c r="AT318" s="210" t="s">
        <v>71</v>
      </c>
      <c r="AU318" s="210" t="s">
        <v>79</v>
      </c>
      <c r="AY318" s="209" t="s">
        <v>134</v>
      </c>
      <c r="BK318" s="211">
        <f>BK319+SUM(BK320:BK336)</f>
        <v>0</v>
      </c>
    </row>
    <row r="319" s="2" customFormat="1" ht="16.5" customHeight="1">
      <c r="A319" s="39"/>
      <c r="B319" s="40"/>
      <c r="C319" s="214" t="s">
        <v>747</v>
      </c>
      <c r="D319" s="214" t="s">
        <v>136</v>
      </c>
      <c r="E319" s="215" t="s">
        <v>748</v>
      </c>
      <c r="F319" s="216" t="s">
        <v>749</v>
      </c>
      <c r="G319" s="217" t="s">
        <v>148</v>
      </c>
      <c r="H319" s="218">
        <v>10.52</v>
      </c>
      <c r="I319" s="219"/>
      <c r="J319" s="220">
        <f>ROUND(I319*H319,2)</f>
        <v>0</v>
      </c>
      <c r="K319" s="216" t="s">
        <v>149</v>
      </c>
      <c r="L319" s="45"/>
      <c r="M319" s="221" t="s">
        <v>19</v>
      </c>
      <c r="N319" s="222" t="s">
        <v>45</v>
      </c>
      <c r="O319" s="86"/>
      <c r="P319" s="223">
        <f>O319*H319</f>
        <v>0</v>
      </c>
      <c r="Q319" s="223">
        <v>0</v>
      </c>
      <c r="R319" s="223">
        <f>Q319*H319</f>
        <v>0</v>
      </c>
      <c r="S319" s="223">
        <v>0.029999999999999999</v>
      </c>
      <c r="T319" s="223">
        <f>S319*H319</f>
        <v>0.31559999999999999</v>
      </c>
      <c r="U319" s="224" t="s">
        <v>19</v>
      </c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5" t="s">
        <v>440</v>
      </c>
      <c r="AT319" s="225" t="s">
        <v>136</v>
      </c>
      <c r="AU319" s="225" t="s">
        <v>81</v>
      </c>
      <c r="AY319" s="18" t="s">
        <v>134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8" t="s">
        <v>140</v>
      </c>
      <c r="BK319" s="226">
        <f>ROUND(I319*H319,2)</f>
        <v>0</v>
      </c>
      <c r="BL319" s="18" t="s">
        <v>440</v>
      </c>
      <c r="BM319" s="225" t="s">
        <v>750</v>
      </c>
    </row>
    <row r="320" s="2" customFormat="1">
      <c r="A320" s="39"/>
      <c r="B320" s="40"/>
      <c r="C320" s="41"/>
      <c r="D320" s="227" t="s">
        <v>142</v>
      </c>
      <c r="E320" s="41"/>
      <c r="F320" s="228" t="s">
        <v>751</v>
      </c>
      <c r="G320" s="41"/>
      <c r="H320" s="41"/>
      <c r="I320" s="229"/>
      <c r="J320" s="41"/>
      <c r="K320" s="41"/>
      <c r="L320" s="45"/>
      <c r="M320" s="230"/>
      <c r="N320" s="231"/>
      <c r="O320" s="86"/>
      <c r="P320" s="86"/>
      <c r="Q320" s="86"/>
      <c r="R320" s="86"/>
      <c r="S320" s="86"/>
      <c r="T320" s="86"/>
      <c r="U320" s="87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142</v>
      </c>
      <c r="AU320" s="18" t="s">
        <v>81</v>
      </c>
    </row>
    <row r="321" s="2" customFormat="1">
      <c r="A321" s="39"/>
      <c r="B321" s="40"/>
      <c r="C321" s="41"/>
      <c r="D321" s="253" t="s">
        <v>152</v>
      </c>
      <c r="E321" s="41"/>
      <c r="F321" s="254" t="s">
        <v>752</v>
      </c>
      <c r="G321" s="41"/>
      <c r="H321" s="41"/>
      <c r="I321" s="229"/>
      <c r="J321" s="41"/>
      <c r="K321" s="41"/>
      <c r="L321" s="45"/>
      <c r="M321" s="230"/>
      <c r="N321" s="231"/>
      <c r="O321" s="86"/>
      <c r="P321" s="86"/>
      <c r="Q321" s="86"/>
      <c r="R321" s="86"/>
      <c r="S321" s="86"/>
      <c r="T321" s="86"/>
      <c r="U321" s="87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152</v>
      </c>
      <c r="AU321" s="18" t="s">
        <v>81</v>
      </c>
    </row>
    <row r="322" s="13" customFormat="1">
      <c r="A322" s="13"/>
      <c r="B322" s="232"/>
      <c r="C322" s="233"/>
      <c r="D322" s="227" t="s">
        <v>144</v>
      </c>
      <c r="E322" s="234" t="s">
        <v>19</v>
      </c>
      <c r="F322" s="235" t="s">
        <v>673</v>
      </c>
      <c r="G322" s="233"/>
      <c r="H322" s="234" t="s">
        <v>19</v>
      </c>
      <c r="I322" s="236"/>
      <c r="J322" s="233"/>
      <c r="K322" s="233"/>
      <c r="L322" s="237"/>
      <c r="M322" s="238"/>
      <c r="N322" s="239"/>
      <c r="O322" s="239"/>
      <c r="P322" s="239"/>
      <c r="Q322" s="239"/>
      <c r="R322" s="239"/>
      <c r="S322" s="239"/>
      <c r="T322" s="239"/>
      <c r="U322" s="240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1" t="s">
        <v>144</v>
      </c>
      <c r="AU322" s="241" t="s">
        <v>81</v>
      </c>
      <c r="AV322" s="13" t="s">
        <v>79</v>
      </c>
      <c r="AW322" s="13" t="s">
        <v>34</v>
      </c>
      <c r="AX322" s="13" t="s">
        <v>72</v>
      </c>
      <c r="AY322" s="241" t="s">
        <v>134</v>
      </c>
    </row>
    <row r="323" s="13" customFormat="1">
      <c r="A323" s="13"/>
      <c r="B323" s="232"/>
      <c r="C323" s="233"/>
      <c r="D323" s="227" t="s">
        <v>144</v>
      </c>
      <c r="E323" s="234" t="s">
        <v>19</v>
      </c>
      <c r="F323" s="235" t="s">
        <v>685</v>
      </c>
      <c r="G323" s="233"/>
      <c r="H323" s="234" t="s">
        <v>19</v>
      </c>
      <c r="I323" s="236"/>
      <c r="J323" s="233"/>
      <c r="K323" s="233"/>
      <c r="L323" s="237"/>
      <c r="M323" s="238"/>
      <c r="N323" s="239"/>
      <c r="O323" s="239"/>
      <c r="P323" s="239"/>
      <c r="Q323" s="239"/>
      <c r="R323" s="239"/>
      <c r="S323" s="239"/>
      <c r="T323" s="239"/>
      <c r="U323" s="240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1" t="s">
        <v>144</v>
      </c>
      <c r="AU323" s="241" t="s">
        <v>81</v>
      </c>
      <c r="AV323" s="13" t="s">
        <v>79</v>
      </c>
      <c r="AW323" s="13" t="s">
        <v>34</v>
      </c>
      <c r="AX323" s="13" t="s">
        <v>72</v>
      </c>
      <c r="AY323" s="241" t="s">
        <v>134</v>
      </c>
    </row>
    <row r="324" s="13" customFormat="1">
      <c r="A324" s="13"/>
      <c r="B324" s="232"/>
      <c r="C324" s="233"/>
      <c r="D324" s="227" t="s">
        <v>144</v>
      </c>
      <c r="E324" s="234" t="s">
        <v>19</v>
      </c>
      <c r="F324" s="235" t="s">
        <v>753</v>
      </c>
      <c r="G324" s="233"/>
      <c r="H324" s="234" t="s">
        <v>19</v>
      </c>
      <c r="I324" s="236"/>
      <c r="J324" s="233"/>
      <c r="K324" s="233"/>
      <c r="L324" s="237"/>
      <c r="M324" s="238"/>
      <c r="N324" s="239"/>
      <c r="O324" s="239"/>
      <c r="P324" s="239"/>
      <c r="Q324" s="239"/>
      <c r="R324" s="239"/>
      <c r="S324" s="239"/>
      <c r="T324" s="239"/>
      <c r="U324" s="240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1" t="s">
        <v>144</v>
      </c>
      <c r="AU324" s="241" t="s">
        <v>81</v>
      </c>
      <c r="AV324" s="13" t="s">
        <v>79</v>
      </c>
      <c r="AW324" s="13" t="s">
        <v>34</v>
      </c>
      <c r="AX324" s="13" t="s">
        <v>72</v>
      </c>
      <c r="AY324" s="241" t="s">
        <v>134</v>
      </c>
    </row>
    <row r="325" s="14" customFormat="1">
      <c r="A325" s="14"/>
      <c r="B325" s="242"/>
      <c r="C325" s="243"/>
      <c r="D325" s="227" t="s">
        <v>144</v>
      </c>
      <c r="E325" s="244" t="s">
        <v>19</v>
      </c>
      <c r="F325" s="245" t="s">
        <v>754</v>
      </c>
      <c r="G325" s="243"/>
      <c r="H325" s="246">
        <v>10.52</v>
      </c>
      <c r="I325" s="247"/>
      <c r="J325" s="243"/>
      <c r="K325" s="243"/>
      <c r="L325" s="248"/>
      <c r="M325" s="249"/>
      <c r="N325" s="250"/>
      <c r="O325" s="250"/>
      <c r="P325" s="250"/>
      <c r="Q325" s="250"/>
      <c r="R325" s="250"/>
      <c r="S325" s="250"/>
      <c r="T325" s="250"/>
      <c r="U325" s="251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2" t="s">
        <v>144</v>
      </c>
      <c r="AU325" s="252" t="s">
        <v>81</v>
      </c>
      <c r="AV325" s="14" t="s">
        <v>81</v>
      </c>
      <c r="AW325" s="14" t="s">
        <v>34</v>
      </c>
      <c r="AX325" s="14" t="s">
        <v>72</v>
      </c>
      <c r="AY325" s="252" t="s">
        <v>134</v>
      </c>
    </row>
    <row r="326" s="15" customFormat="1">
      <c r="A326" s="15"/>
      <c r="B326" s="255"/>
      <c r="C326" s="256"/>
      <c r="D326" s="227" t="s">
        <v>144</v>
      </c>
      <c r="E326" s="257" t="s">
        <v>19</v>
      </c>
      <c r="F326" s="258" t="s">
        <v>158</v>
      </c>
      <c r="G326" s="256"/>
      <c r="H326" s="259">
        <v>10.52</v>
      </c>
      <c r="I326" s="260"/>
      <c r="J326" s="256"/>
      <c r="K326" s="256"/>
      <c r="L326" s="261"/>
      <c r="M326" s="262"/>
      <c r="N326" s="263"/>
      <c r="O326" s="263"/>
      <c r="P326" s="263"/>
      <c r="Q326" s="263"/>
      <c r="R326" s="263"/>
      <c r="S326" s="263"/>
      <c r="T326" s="263"/>
      <c r="U326" s="264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5" t="s">
        <v>144</v>
      </c>
      <c r="AU326" s="265" t="s">
        <v>81</v>
      </c>
      <c r="AV326" s="15" t="s">
        <v>140</v>
      </c>
      <c r="AW326" s="15" t="s">
        <v>34</v>
      </c>
      <c r="AX326" s="15" t="s">
        <v>79</v>
      </c>
      <c r="AY326" s="265" t="s">
        <v>134</v>
      </c>
    </row>
    <row r="327" s="2" customFormat="1" ht="16.5" customHeight="1">
      <c r="A327" s="39"/>
      <c r="B327" s="40"/>
      <c r="C327" s="214" t="s">
        <v>755</v>
      </c>
      <c r="D327" s="214" t="s">
        <v>136</v>
      </c>
      <c r="E327" s="215" t="s">
        <v>756</v>
      </c>
      <c r="F327" s="216" t="s">
        <v>757</v>
      </c>
      <c r="G327" s="217" t="s">
        <v>148</v>
      </c>
      <c r="H327" s="218">
        <v>10.52</v>
      </c>
      <c r="I327" s="219"/>
      <c r="J327" s="220">
        <f>ROUND(I327*H327,2)</f>
        <v>0</v>
      </c>
      <c r="K327" s="216" t="s">
        <v>149</v>
      </c>
      <c r="L327" s="45"/>
      <c r="M327" s="221" t="s">
        <v>19</v>
      </c>
      <c r="N327" s="222" t="s">
        <v>45</v>
      </c>
      <c r="O327" s="86"/>
      <c r="P327" s="223">
        <f>O327*H327</f>
        <v>0</v>
      </c>
      <c r="Q327" s="223">
        <v>0.03542</v>
      </c>
      <c r="R327" s="223">
        <f>Q327*H327</f>
        <v>0.37261839999999996</v>
      </c>
      <c r="S327" s="223">
        <v>0</v>
      </c>
      <c r="T327" s="223">
        <f>S327*H327</f>
        <v>0</v>
      </c>
      <c r="U327" s="224" t="s">
        <v>19</v>
      </c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5" t="s">
        <v>140</v>
      </c>
      <c r="AT327" s="225" t="s">
        <v>136</v>
      </c>
      <c r="AU327" s="225" t="s">
        <v>81</v>
      </c>
      <c r="AY327" s="18" t="s">
        <v>134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8" t="s">
        <v>140</v>
      </c>
      <c r="BK327" s="226">
        <f>ROUND(I327*H327,2)</f>
        <v>0</v>
      </c>
      <c r="BL327" s="18" t="s">
        <v>140</v>
      </c>
      <c r="BM327" s="225" t="s">
        <v>758</v>
      </c>
    </row>
    <row r="328" s="2" customFormat="1">
      <c r="A328" s="39"/>
      <c r="B328" s="40"/>
      <c r="C328" s="41"/>
      <c r="D328" s="227" t="s">
        <v>142</v>
      </c>
      <c r="E328" s="41"/>
      <c r="F328" s="228" t="s">
        <v>759</v>
      </c>
      <c r="G328" s="41"/>
      <c r="H328" s="41"/>
      <c r="I328" s="229"/>
      <c r="J328" s="41"/>
      <c r="K328" s="41"/>
      <c r="L328" s="45"/>
      <c r="M328" s="230"/>
      <c r="N328" s="231"/>
      <c r="O328" s="86"/>
      <c r="P328" s="86"/>
      <c r="Q328" s="86"/>
      <c r="R328" s="86"/>
      <c r="S328" s="86"/>
      <c r="T328" s="86"/>
      <c r="U328" s="87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142</v>
      </c>
      <c r="AU328" s="18" t="s">
        <v>81</v>
      </c>
    </row>
    <row r="329" s="2" customFormat="1">
      <c r="A329" s="39"/>
      <c r="B329" s="40"/>
      <c r="C329" s="41"/>
      <c r="D329" s="253" t="s">
        <v>152</v>
      </c>
      <c r="E329" s="41"/>
      <c r="F329" s="254" t="s">
        <v>760</v>
      </c>
      <c r="G329" s="41"/>
      <c r="H329" s="41"/>
      <c r="I329" s="229"/>
      <c r="J329" s="41"/>
      <c r="K329" s="41"/>
      <c r="L329" s="45"/>
      <c r="M329" s="230"/>
      <c r="N329" s="231"/>
      <c r="O329" s="86"/>
      <c r="P329" s="86"/>
      <c r="Q329" s="86"/>
      <c r="R329" s="86"/>
      <c r="S329" s="86"/>
      <c r="T329" s="86"/>
      <c r="U329" s="87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152</v>
      </c>
      <c r="AU329" s="18" t="s">
        <v>81</v>
      </c>
    </row>
    <row r="330" s="13" customFormat="1">
      <c r="A330" s="13"/>
      <c r="B330" s="232"/>
      <c r="C330" s="233"/>
      <c r="D330" s="227" t="s">
        <v>144</v>
      </c>
      <c r="E330" s="234" t="s">
        <v>19</v>
      </c>
      <c r="F330" s="235" t="s">
        <v>673</v>
      </c>
      <c r="G330" s="233"/>
      <c r="H330" s="234" t="s">
        <v>19</v>
      </c>
      <c r="I330" s="236"/>
      <c r="J330" s="233"/>
      <c r="K330" s="233"/>
      <c r="L330" s="237"/>
      <c r="M330" s="238"/>
      <c r="N330" s="239"/>
      <c r="O330" s="239"/>
      <c r="P330" s="239"/>
      <c r="Q330" s="239"/>
      <c r="R330" s="239"/>
      <c r="S330" s="239"/>
      <c r="T330" s="239"/>
      <c r="U330" s="240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1" t="s">
        <v>144</v>
      </c>
      <c r="AU330" s="241" t="s">
        <v>81</v>
      </c>
      <c r="AV330" s="13" t="s">
        <v>79</v>
      </c>
      <c r="AW330" s="13" t="s">
        <v>34</v>
      </c>
      <c r="AX330" s="13" t="s">
        <v>72</v>
      </c>
      <c r="AY330" s="241" t="s">
        <v>134</v>
      </c>
    </row>
    <row r="331" s="13" customFormat="1">
      <c r="A331" s="13"/>
      <c r="B331" s="232"/>
      <c r="C331" s="233"/>
      <c r="D331" s="227" t="s">
        <v>144</v>
      </c>
      <c r="E331" s="234" t="s">
        <v>19</v>
      </c>
      <c r="F331" s="235" t="s">
        <v>685</v>
      </c>
      <c r="G331" s="233"/>
      <c r="H331" s="234" t="s">
        <v>19</v>
      </c>
      <c r="I331" s="236"/>
      <c r="J331" s="233"/>
      <c r="K331" s="233"/>
      <c r="L331" s="237"/>
      <c r="M331" s="238"/>
      <c r="N331" s="239"/>
      <c r="O331" s="239"/>
      <c r="P331" s="239"/>
      <c r="Q331" s="239"/>
      <c r="R331" s="239"/>
      <c r="S331" s="239"/>
      <c r="T331" s="239"/>
      <c r="U331" s="240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1" t="s">
        <v>144</v>
      </c>
      <c r="AU331" s="241" t="s">
        <v>81</v>
      </c>
      <c r="AV331" s="13" t="s">
        <v>79</v>
      </c>
      <c r="AW331" s="13" t="s">
        <v>34</v>
      </c>
      <c r="AX331" s="13" t="s">
        <v>72</v>
      </c>
      <c r="AY331" s="241" t="s">
        <v>134</v>
      </c>
    </row>
    <row r="332" s="13" customFormat="1">
      <c r="A332" s="13"/>
      <c r="B332" s="232"/>
      <c r="C332" s="233"/>
      <c r="D332" s="227" t="s">
        <v>144</v>
      </c>
      <c r="E332" s="234" t="s">
        <v>19</v>
      </c>
      <c r="F332" s="235" t="s">
        <v>761</v>
      </c>
      <c r="G332" s="233"/>
      <c r="H332" s="234" t="s">
        <v>19</v>
      </c>
      <c r="I332" s="236"/>
      <c r="J332" s="233"/>
      <c r="K332" s="233"/>
      <c r="L332" s="237"/>
      <c r="M332" s="238"/>
      <c r="N332" s="239"/>
      <c r="O332" s="239"/>
      <c r="P332" s="239"/>
      <c r="Q332" s="239"/>
      <c r="R332" s="239"/>
      <c r="S332" s="239"/>
      <c r="T332" s="239"/>
      <c r="U332" s="240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1" t="s">
        <v>144</v>
      </c>
      <c r="AU332" s="241" t="s">
        <v>81</v>
      </c>
      <c r="AV332" s="13" t="s">
        <v>79</v>
      </c>
      <c r="AW332" s="13" t="s">
        <v>34</v>
      </c>
      <c r="AX332" s="13" t="s">
        <v>72</v>
      </c>
      <c r="AY332" s="241" t="s">
        <v>134</v>
      </c>
    </row>
    <row r="333" s="13" customFormat="1">
      <c r="A333" s="13"/>
      <c r="B333" s="232"/>
      <c r="C333" s="233"/>
      <c r="D333" s="227" t="s">
        <v>144</v>
      </c>
      <c r="E333" s="234" t="s">
        <v>19</v>
      </c>
      <c r="F333" s="235" t="s">
        <v>762</v>
      </c>
      <c r="G333" s="233"/>
      <c r="H333" s="234" t="s">
        <v>19</v>
      </c>
      <c r="I333" s="236"/>
      <c r="J333" s="233"/>
      <c r="K333" s="233"/>
      <c r="L333" s="237"/>
      <c r="M333" s="238"/>
      <c r="N333" s="239"/>
      <c r="O333" s="239"/>
      <c r="P333" s="239"/>
      <c r="Q333" s="239"/>
      <c r="R333" s="239"/>
      <c r="S333" s="239"/>
      <c r="T333" s="239"/>
      <c r="U333" s="240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1" t="s">
        <v>144</v>
      </c>
      <c r="AU333" s="241" t="s">
        <v>81</v>
      </c>
      <c r="AV333" s="13" t="s">
        <v>79</v>
      </c>
      <c r="AW333" s="13" t="s">
        <v>34</v>
      </c>
      <c r="AX333" s="13" t="s">
        <v>72</v>
      </c>
      <c r="AY333" s="241" t="s">
        <v>134</v>
      </c>
    </row>
    <row r="334" s="14" customFormat="1">
      <c r="A334" s="14"/>
      <c r="B334" s="242"/>
      <c r="C334" s="243"/>
      <c r="D334" s="227" t="s">
        <v>144</v>
      </c>
      <c r="E334" s="244" t="s">
        <v>19</v>
      </c>
      <c r="F334" s="245" t="s">
        <v>754</v>
      </c>
      <c r="G334" s="243"/>
      <c r="H334" s="246">
        <v>10.52</v>
      </c>
      <c r="I334" s="247"/>
      <c r="J334" s="243"/>
      <c r="K334" s="243"/>
      <c r="L334" s="248"/>
      <c r="M334" s="249"/>
      <c r="N334" s="250"/>
      <c r="O334" s="250"/>
      <c r="P334" s="250"/>
      <c r="Q334" s="250"/>
      <c r="R334" s="250"/>
      <c r="S334" s="250"/>
      <c r="T334" s="250"/>
      <c r="U334" s="251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2" t="s">
        <v>144</v>
      </c>
      <c r="AU334" s="252" t="s">
        <v>81</v>
      </c>
      <c r="AV334" s="14" t="s">
        <v>81</v>
      </c>
      <c r="AW334" s="14" t="s">
        <v>34</v>
      </c>
      <c r="AX334" s="14" t="s">
        <v>72</v>
      </c>
      <c r="AY334" s="252" t="s">
        <v>134</v>
      </c>
    </row>
    <row r="335" s="15" customFormat="1">
      <c r="A335" s="15"/>
      <c r="B335" s="255"/>
      <c r="C335" s="256"/>
      <c r="D335" s="227" t="s">
        <v>144</v>
      </c>
      <c r="E335" s="257" t="s">
        <v>19</v>
      </c>
      <c r="F335" s="258" t="s">
        <v>158</v>
      </c>
      <c r="G335" s="256"/>
      <c r="H335" s="259">
        <v>10.52</v>
      </c>
      <c r="I335" s="260"/>
      <c r="J335" s="256"/>
      <c r="K335" s="256"/>
      <c r="L335" s="261"/>
      <c r="M335" s="262"/>
      <c r="N335" s="263"/>
      <c r="O335" s="263"/>
      <c r="P335" s="263"/>
      <c r="Q335" s="263"/>
      <c r="R335" s="263"/>
      <c r="S335" s="263"/>
      <c r="T335" s="263"/>
      <c r="U335" s="264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5" t="s">
        <v>144</v>
      </c>
      <c r="AU335" s="265" t="s">
        <v>81</v>
      </c>
      <c r="AV335" s="15" t="s">
        <v>140</v>
      </c>
      <c r="AW335" s="15" t="s">
        <v>34</v>
      </c>
      <c r="AX335" s="15" t="s">
        <v>79</v>
      </c>
      <c r="AY335" s="265" t="s">
        <v>134</v>
      </c>
    </row>
    <row r="336" s="12" customFormat="1" ht="20.88" customHeight="1">
      <c r="A336" s="12"/>
      <c r="B336" s="198"/>
      <c r="C336" s="199"/>
      <c r="D336" s="200" t="s">
        <v>71</v>
      </c>
      <c r="E336" s="212" t="s">
        <v>312</v>
      </c>
      <c r="F336" s="212" t="s">
        <v>313</v>
      </c>
      <c r="G336" s="199"/>
      <c r="H336" s="199"/>
      <c r="I336" s="202"/>
      <c r="J336" s="213">
        <f>BK336</f>
        <v>0</v>
      </c>
      <c r="K336" s="199"/>
      <c r="L336" s="204"/>
      <c r="M336" s="205"/>
      <c r="N336" s="206"/>
      <c r="O336" s="206"/>
      <c r="P336" s="207">
        <f>SUM(P337:P339)</f>
        <v>0</v>
      </c>
      <c r="Q336" s="206"/>
      <c r="R336" s="207">
        <f>SUM(R337:R339)</f>
        <v>0</v>
      </c>
      <c r="S336" s="206"/>
      <c r="T336" s="207">
        <f>SUM(T337:T339)</f>
        <v>0</v>
      </c>
      <c r="U336" s="208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09" t="s">
        <v>79</v>
      </c>
      <c r="AT336" s="210" t="s">
        <v>71</v>
      </c>
      <c r="AU336" s="210" t="s">
        <v>81</v>
      </c>
      <c r="AY336" s="209" t="s">
        <v>134</v>
      </c>
      <c r="BK336" s="211">
        <f>SUM(BK337:BK339)</f>
        <v>0</v>
      </c>
    </row>
    <row r="337" s="2" customFormat="1" ht="21.75" customHeight="1">
      <c r="A337" s="39"/>
      <c r="B337" s="40"/>
      <c r="C337" s="214" t="s">
        <v>763</v>
      </c>
      <c r="D337" s="214" t="s">
        <v>136</v>
      </c>
      <c r="E337" s="215" t="s">
        <v>315</v>
      </c>
      <c r="F337" s="216" t="s">
        <v>316</v>
      </c>
      <c r="G337" s="217" t="s">
        <v>241</v>
      </c>
      <c r="H337" s="218">
        <v>29.384</v>
      </c>
      <c r="I337" s="219"/>
      <c r="J337" s="220">
        <f>ROUND(I337*H337,2)</f>
        <v>0</v>
      </c>
      <c r="K337" s="216" t="s">
        <v>149</v>
      </c>
      <c r="L337" s="45"/>
      <c r="M337" s="221" t="s">
        <v>19</v>
      </c>
      <c r="N337" s="222" t="s">
        <v>45</v>
      </c>
      <c r="O337" s="86"/>
      <c r="P337" s="223">
        <f>O337*H337</f>
        <v>0</v>
      </c>
      <c r="Q337" s="223">
        <v>0</v>
      </c>
      <c r="R337" s="223">
        <f>Q337*H337</f>
        <v>0</v>
      </c>
      <c r="S337" s="223">
        <v>0</v>
      </c>
      <c r="T337" s="223">
        <f>S337*H337</f>
        <v>0</v>
      </c>
      <c r="U337" s="224" t="s">
        <v>19</v>
      </c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5" t="s">
        <v>140</v>
      </c>
      <c r="AT337" s="225" t="s">
        <v>136</v>
      </c>
      <c r="AU337" s="225" t="s">
        <v>97</v>
      </c>
      <c r="AY337" s="18" t="s">
        <v>134</v>
      </c>
      <c r="BE337" s="226">
        <f>IF(N337="základní",J337,0)</f>
        <v>0</v>
      </c>
      <c r="BF337" s="226">
        <f>IF(N337="snížená",J337,0)</f>
        <v>0</v>
      </c>
      <c r="BG337" s="226">
        <f>IF(N337="zákl. přenesená",J337,0)</f>
        <v>0</v>
      </c>
      <c r="BH337" s="226">
        <f>IF(N337="sníž. přenesená",J337,0)</f>
        <v>0</v>
      </c>
      <c r="BI337" s="226">
        <f>IF(N337="nulová",J337,0)</f>
        <v>0</v>
      </c>
      <c r="BJ337" s="18" t="s">
        <v>140</v>
      </c>
      <c r="BK337" s="226">
        <f>ROUND(I337*H337,2)</f>
        <v>0</v>
      </c>
      <c r="BL337" s="18" t="s">
        <v>140</v>
      </c>
      <c r="BM337" s="225" t="s">
        <v>764</v>
      </c>
    </row>
    <row r="338" s="2" customFormat="1">
      <c r="A338" s="39"/>
      <c r="B338" s="40"/>
      <c r="C338" s="41"/>
      <c r="D338" s="227" t="s">
        <v>142</v>
      </c>
      <c r="E338" s="41"/>
      <c r="F338" s="228" t="s">
        <v>318</v>
      </c>
      <c r="G338" s="41"/>
      <c r="H338" s="41"/>
      <c r="I338" s="229"/>
      <c r="J338" s="41"/>
      <c r="K338" s="41"/>
      <c r="L338" s="45"/>
      <c r="M338" s="230"/>
      <c r="N338" s="231"/>
      <c r="O338" s="86"/>
      <c r="P338" s="86"/>
      <c r="Q338" s="86"/>
      <c r="R338" s="86"/>
      <c r="S338" s="86"/>
      <c r="T338" s="86"/>
      <c r="U338" s="87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142</v>
      </c>
      <c r="AU338" s="18" t="s">
        <v>97</v>
      </c>
    </row>
    <row r="339" s="2" customFormat="1">
      <c r="A339" s="39"/>
      <c r="B339" s="40"/>
      <c r="C339" s="41"/>
      <c r="D339" s="253" t="s">
        <v>152</v>
      </c>
      <c r="E339" s="41"/>
      <c r="F339" s="254" t="s">
        <v>319</v>
      </c>
      <c r="G339" s="41"/>
      <c r="H339" s="41"/>
      <c r="I339" s="229"/>
      <c r="J339" s="41"/>
      <c r="K339" s="41"/>
      <c r="L339" s="45"/>
      <c r="M339" s="283"/>
      <c r="N339" s="284"/>
      <c r="O339" s="285"/>
      <c r="P339" s="285"/>
      <c r="Q339" s="285"/>
      <c r="R339" s="285"/>
      <c r="S339" s="285"/>
      <c r="T339" s="285"/>
      <c r="U339" s="286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152</v>
      </c>
      <c r="AU339" s="18" t="s">
        <v>97</v>
      </c>
    </row>
    <row r="340" s="2" customFormat="1" ht="6.96" customHeight="1">
      <c r="A340" s="39"/>
      <c r="B340" s="61"/>
      <c r="C340" s="62"/>
      <c r="D340" s="62"/>
      <c r="E340" s="62"/>
      <c r="F340" s="62"/>
      <c r="G340" s="62"/>
      <c r="H340" s="62"/>
      <c r="I340" s="62"/>
      <c r="J340" s="62"/>
      <c r="K340" s="62"/>
      <c r="L340" s="45"/>
      <c r="M340" s="39"/>
      <c r="O340" s="39"/>
      <c r="P340" s="39"/>
      <c r="Q340" s="39"/>
      <c r="R340" s="39"/>
      <c r="S340" s="39"/>
      <c r="T340" s="39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</row>
  </sheetData>
  <sheetProtection sheet="1" autoFilter="0" formatColumns="0" formatRows="0" objects="1" scenarios="1" spinCount="100000" saltValue="F1jOu/X+Cdt4XZOmJ8WbPZFP1dfuVo+RRgUbOKc6yBSEmB0dts8FTMPHeGvCWB42TeQ7VyUhBAYzG3xTpdsPDA==" hashValue="HgZ9j79gO1Rp1wSOdQbuFrsxkYnGsOBqPWDPuZa+Enrc02FvBC9wzflBnjNfJiVTOyzX/Ek9DJrtblZK00mbeA==" algorithmName="SHA-512" password="CC35"/>
  <autoFilter ref="C92:K33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102" r:id="rId1" display="https://podminky.urs.cz/item/CS_URS_2025_01/121112003"/>
    <hyperlink ref="F109" r:id="rId2" display="https://podminky.urs.cz/item/CS_URS_2025_01/162251102"/>
    <hyperlink ref="F116" r:id="rId3" display="https://podminky.urs.cz/item/CS_URS_2025_01/182351025"/>
    <hyperlink ref="F125" r:id="rId4" display="https://podminky.urs.cz/item/CS_URS_2025_01/213311151"/>
    <hyperlink ref="F132" r:id="rId5" display="https://podminky.urs.cz/item/CS_URS_2025_01/451317112"/>
    <hyperlink ref="F139" r:id="rId6" display="https://podminky.urs.cz/item/CS_URS_2025_01/465513227"/>
    <hyperlink ref="F146" r:id="rId7" display="https://podminky.urs.cz/item/CS_URS_2025_01/985131111"/>
    <hyperlink ref="F161" r:id="rId8" display="https://podminky.urs.cz/item/CS_URS_2025_01/985142211"/>
    <hyperlink ref="F172" r:id="rId9" display="https://podminky.urs.cz/item/CS_URS_2025_01/985232111"/>
    <hyperlink ref="F183" r:id="rId10" display="https://podminky.urs.cz/item/CS_URS_2025_01/985233111"/>
    <hyperlink ref="F194" r:id="rId11" display="https://podminky.urs.cz/item/CS_URS_2025_01/938902132"/>
    <hyperlink ref="F202" r:id="rId12" display="https://podminky.urs.cz/item/CS_URS_2025_01/985221012"/>
    <hyperlink ref="F211" r:id="rId13" display="https://podminky.urs.cz/item/CS_URS_2025_01/985221151"/>
    <hyperlink ref="F232" r:id="rId14" display="https://podminky.urs.cz/item/CS_URS_2025_01/767996703"/>
    <hyperlink ref="F240" r:id="rId15" display="https://podminky.urs.cz/item/CS_URS_2025_01/941111111"/>
    <hyperlink ref="F258" r:id="rId16" display="https://podminky.urs.cz/item/CS_URS_2025_01/941111211"/>
    <hyperlink ref="F263" r:id="rId17" display="https://podminky.urs.cz/item/CS_URS_2025_01/941111811"/>
    <hyperlink ref="F281" r:id="rId18" display="https://podminky.urs.cz/item/CS_URS_2025_01/977151111"/>
    <hyperlink ref="F287" r:id="rId19" display="https://podminky.urs.cz/item/CS_URS_2025_01/953171011"/>
    <hyperlink ref="F310" r:id="rId20" display="https://podminky.urs.cz/item/CS_URS_2025_01/997321211"/>
    <hyperlink ref="F321" r:id="rId21" display="https://podminky.urs.cz/item/CS_URS_2025_01/762134811"/>
    <hyperlink ref="F329" r:id="rId22" display="https://podminky.urs.cz/item/CS_URS_2025_01/934956114"/>
    <hyperlink ref="F339" r:id="rId23" display="https://podminky.urs.cz/item/CS_URS_2025_01/998321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4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81</v>
      </c>
    </row>
    <row r="4" s="1" customFormat="1" ht="24.96" customHeight="1">
      <c r="B4" s="21"/>
      <c r="D4" s="143" t="s">
        <v>105</v>
      </c>
      <c r="L4" s="21"/>
      <c r="M4" s="144" t="s">
        <v>10</v>
      </c>
      <c r="AT4" s="18" t="s">
        <v>34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26.25" customHeight="1">
      <c r="B7" s="21"/>
      <c r="E7" s="146" t="str">
        <f>'Rekapitulace stavby'!K6</f>
        <v>VD Harcov, VD Fojtka, odstranění nánosů ze štěrkových přehrážek a obnova opevnění</v>
      </c>
      <c r="F7" s="145"/>
      <c r="G7" s="145"/>
      <c r="H7" s="145"/>
      <c r="L7" s="21"/>
    </row>
    <row r="8" s="1" customFormat="1" ht="12" customHeight="1">
      <c r="B8" s="21"/>
      <c r="D8" s="145" t="s">
        <v>106</v>
      </c>
      <c r="L8" s="21"/>
    </row>
    <row r="9" s="2" customFormat="1" ht="16.5" customHeight="1">
      <c r="A9" s="39"/>
      <c r="B9" s="45"/>
      <c r="C9" s="39"/>
      <c r="D9" s="39"/>
      <c r="E9" s="146" t="s">
        <v>466</v>
      </c>
      <c r="F9" s="39"/>
      <c r="G9" s="39"/>
      <c r="H9" s="39"/>
      <c r="I9" s="39"/>
      <c r="J9" s="39"/>
      <c r="K9" s="39"/>
      <c r="L9" s="14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5" t="s">
        <v>108</v>
      </c>
      <c r="E10" s="39"/>
      <c r="F10" s="39"/>
      <c r="G10" s="39"/>
      <c r="H10" s="39"/>
      <c r="I10" s="39"/>
      <c r="J10" s="39"/>
      <c r="K10" s="39"/>
      <c r="L10" s="14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8" t="s">
        <v>321</v>
      </c>
      <c r="F11" s="39"/>
      <c r="G11" s="39"/>
      <c r="H11" s="39"/>
      <c r="I11" s="39"/>
      <c r="J11" s="39"/>
      <c r="K11" s="39"/>
      <c r="L11" s="14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5" t="s">
        <v>18</v>
      </c>
      <c r="E13" s="39"/>
      <c r="F13" s="135" t="s">
        <v>19</v>
      </c>
      <c r="G13" s="39"/>
      <c r="H13" s="39"/>
      <c r="I13" s="145" t="s">
        <v>20</v>
      </c>
      <c r="J13" s="135" t="s">
        <v>19</v>
      </c>
      <c r="K13" s="39"/>
      <c r="L13" s="14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5" t="s">
        <v>21</v>
      </c>
      <c r="E14" s="39"/>
      <c r="F14" s="135" t="s">
        <v>22</v>
      </c>
      <c r="G14" s="39"/>
      <c r="H14" s="39"/>
      <c r="I14" s="145" t="s">
        <v>23</v>
      </c>
      <c r="J14" s="149" t="str">
        <f>'Rekapitulace stavby'!AN8</f>
        <v>13.5.2025</v>
      </c>
      <c r="K14" s="39"/>
      <c r="L14" s="14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25</v>
      </c>
      <c r="E16" s="39"/>
      <c r="F16" s="39"/>
      <c r="G16" s="39"/>
      <c r="H16" s="39"/>
      <c r="I16" s="145" t="s">
        <v>26</v>
      </c>
      <c r="J16" s="135" t="s">
        <v>27</v>
      </c>
      <c r="K16" s="39"/>
      <c r="L16" s="14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5" t="s">
        <v>28</v>
      </c>
      <c r="F17" s="39"/>
      <c r="G17" s="39"/>
      <c r="H17" s="39"/>
      <c r="I17" s="145" t="s">
        <v>29</v>
      </c>
      <c r="J17" s="135" t="s">
        <v>30</v>
      </c>
      <c r="K17" s="39"/>
      <c r="L17" s="14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5" t="s">
        <v>31</v>
      </c>
      <c r="E19" s="39"/>
      <c r="F19" s="39"/>
      <c r="G19" s="39"/>
      <c r="H19" s="39"/>
      <c r="I19" s="145" t="s">
        <v>26</v>
      </c>
      <c r="J19" s="34" t="str">
        <f>'Rekapitulace stavby'!AN13</f>
        <v>Vyplň údaj</v>
      </c>
      <c r="K19" s="39"/>
      <c r="L19" s="14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5"/>
      <c r="G20" s="135"/>
      <c r="H20" s="135"/>
      <c r="I20" s="145" t="s">
        <v>29</v>
      </c>
      <c r="J20" s="34" t="str">
        <f>'Rekapitulace stavby'!AN14</f>
        <v>Vyplň údaj</v>
      </c>
      <c r="K20" s="39"/>
      <c r="L20" s="14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5" t="s">
        <v>33</v>
      </c>
      <c r="E22" s="39"/>
      <c r="F22" s="39"/>
      <c r="G22" s="39"/>
      <c r="H22" s="39"/>
      <c r="I22" s="145" t="s">
        <v>26</v>
      </c>
      <c r="J22" s="135" t="s">
        <v>27</v>
      </c>
      <c r="K22" s="39"/>
      <c r="L22" s="14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5" t="s">
        <v>28</v>
      </c>
      <c r="F23" s="39"/>
      <c r="G23" s="39"/>
      <c r="H23" s="39"/>
      <c r="I23" s="145" t="s">
        <v>29</v>
      </c>
      <c r="J23" s="135" t="s">
        <v>30</v>
      </c>
      <c r="K23" s="39"/>
      <c r="L23" s="14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5" t="s">
        <v>35</v>
      </c>
      <c r="E25" s="39"/>
      <c r="F25" s="39"/>
      <c r="G25" s="39"/>
      <c r="H25" s="39"/>
      <c r="I25" s="145" t="s">
        <v>26</v>
      </c>
      <c r="J25" s="135" t="s">
        <v>27</v>
      </c>
      <c r="K25" s="39"/>
      <c r="L25" s="14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5" t="s">
        <v>322</v>
      </c>
      <c r="F26" s="39"/>
      <c r="G26" s="39"/>
      <c r="H26" s="39"/>
      <c r="I26" s="145" t="s">
        <v>29</v>
      </c>
      <c r="J26" s="135" t="s">
        <v>30</v>
      </c>
      <c r="K26" s="39"/>
      <c r="L26" s="14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7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5" t="s">
        <v>36</v>
      </c>
      <c r="E28" s="39"/>
      <c r="F28" s="39"/>
      <c r="G28" s="39"/>
      <c r="H28" s="39"/>
      <c r="I28" s="39"/>
      <c r="J28" s="39"/>
      <c r="K28" s="39"/>
      <c r="L28" s="14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4"/>
      <c r="E31" s="154"/>
      <c r="F31" s="154"/>
      <c r="G31" s="154"/>
      <c r="H31" s="154"/>
      <c r="I31" s="154"/>
      <c r="J31" s="154"/>
      <c r="K31" s="154"/>
      <c r="L31" s="14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5" t="s">
        <v>38</v>
      </c>
      <c r="E32" s="39"/>
      <c r="F32" s="39"/>
      <c r="G32" s="39"/>
      <c r="H32" s="39"/>
      <c r="I32" s="39"/>
      <c r="J32" s="156">
        <f>ROUND(J90, 2)</f>
        <v>0</v>
      </c>
      <c r="K32" s="39"/>
      <c r="L32" s="14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4"/>
      <c r="E33" s="154"/>
      <c r="F33" s="154"/>
      <c r="G33" s="154"/>
      <c r="H33" s="154"/>
      <c r="I33" s="154"/>
      <c r="J33" s="154"/>
      <c r="K33" s="154"/>
      <c r="L33" s="14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7" t="s">
        <v>40</v>
      </c>
      <c r="G34" s="39"/>
      <c r="H34" s="39"/>
      <c r="I34" s="157" t="s">
        <v>39</v>
      </c>
      <c r="J34" s="157" t="s">
        <v>41</v>
      </c>
      <c r="K34" s="39"/>
      <c r="L34" s="14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8" t="s">
        <v>42</v>
      </c>
      <c r="E35" s="145" t="s">
        <v>43</v>
      </c>
      <c r="F35" s="159">
        <f>ROUND((SUM(BE90:BE216)),  2)</f>
        <v>0</v>
      </c>
      <c r="G35" s="39"/>
      <c r="H35" s="39"/>
      <c r="I35" s="160">
        <v>0.20999999999999999</v>
      </c>
      <c r="J35" s="159">
        <f>ROUND(((SUM(BE90:BE216))*I35),  2)</f>
        <v>0</v>
      </c>
      <c r="K35" s="39"/>
      <c r="L35" s="14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5" t="s">
        <v>44</v>
      </c>
      <c r="F36" s="159">
        <f>ROUND((SUM(BF90:BF216)),  2)</f>
        <v>0</v>
      </c>
      <c r="G36" s="39"/>
      <c r="H36" s="39"/>
      <c r="I36" s="160">
        <v>0.12</v>
      </c>
      <c r="J36" s="159">
        <f>ROUND(((SUM(BF90:BF216))*I36),  2)</f>
        <v>0</v>
      </c>
      <c r="K36" s="39"/>
      <c r="L36" s="14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5" t="s">
        <v>42</v>
      </c>
      <c r="E37" s="145" t="s">
        <v>45</v>
      </c>
      <c r="F37" s="159">
        <f>ROUND((SUM(BG90:BG216)),  2)</f>
        <v>0</v>
      </c>
      <c r="G37" s="39"/>
      <c r="H37" s="39"/>
      <c r="I37" s="160">
        <v>0.20999999999999999</v>
      </c>
      <c r="J37" s="159">
        <f>0</f>
        <v>0</v>
      </c>
      <c r="K37" s="39"/>
      <c r="L37" s="14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46</v>
      </c>
      <c r="F38" s="159">
        <f>ROUND((SUM(BH90:BH216)),  2)</f>
        <v>0</v>
      </c>
      <c r="G38" s="39"/>
      <c r="H38" s="39"/>
      <c r="I38" s="160">
        <v>0.12</v>
      </c>
      <c r="J38" s="159">
        <f>0</f>
        <v>0</v>
      </c>
      <c r="K38" s="39"/>
      <c r="L38" s="14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47</v>
      </c>
      <c r="F39" s="159">
        <f>ROUND((SUM(BI90:BI216)),  2)</f>
        <v>0</v>
      </c>
      <c r="G39" s="39"/>
      <c r="H39" s="39"/>
      <c r="I39" s="160">
        <v>0</v>
      </c>
      <c r="J39" s="159">
        <f>0</f>
        <v>0</v>
      </c>
      <c r="K39" s="39"/>
      <c r="L39" s="14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111</v>
      </c>
      <c r="D47" s="41"/>
      <c r="E47" s="41"/>
      <c r="F47" s="41"/>
      <c r="G47" s="41"/>
      <c r="H47" s="41"/>
      <c r="I47" s="41"/>
      <c r="J47" s="41"/>
      <c r="K47" s="41"/>
      <c r="L47" s="14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26.25" customHeight="1">
      <c r="A50" s="39"/>
      <c r="B50" s="40"/>
      <c r="C50" s="41"/>
      <c r="D50" s="41"/>
      <c r="E50" s="172" t="str">
        <f>E7</f>
        <v>VD Harcov, VD Fojtka, odstranění nánosů ze štěrkových přehrážek a obnova opevnění</v>
      </c>
      <c r="F50" s="33"/>
      <c r="G50" s="33"/>
      <c r="H50" s="33"/>
      <c r="I50" s="41"/>
      <c r="J50" s="41"/>
      <c r="K50" s="41"/>
      <c r="L50" s="14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106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39"/>
      <c r="B52" s="40"/>
      <c r="C52" s="41"/>
      <c r="D52" s="41"/>
      <c r="E52" s="172" t="s">
        <v>466</v>
      </c>
      <c r="F52" s="41"/>
      <c r="G52" s="41"/>
      <c r="H52" s="41"/>
      <c r="I52" s="41"/>
      <c r="J52" s="41"/>
      <c r="K52" s="41"/>
      <c r="L52" s="14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108</v>
      </c>
      <c r="D53" s="41"/>
      <c r="E53" s="41"/>
      <c r="F53" s="41"/>
      <c r="G53" s="41"/>
      <c r="H53" s="41"/>
      <c r="I53" s="41"/>
      <c r="J53" s="41"/>
      <c r="K53" s="41"/>
      <c r="L53" s="14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1" t="str">
        <f>E11</f>
        <v>VON - Vedlejší a ostatní náklady</v>
      </c>
      <c r="F54" s="41"/>
      <c r="G54" s="41"/>
      <c r="H54" s="41"/>
      <c r="I54" s="41"/>
      <c r="J54" s="41"/>
      <c r="K54" s="41"/>
      <c r="L54" s="14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4" t="str">
        <f>IF(J14="","",J14)</f>
        <v>13.5.2025</v>
      </c>
      <c r="K56" s="41"/>
      <c r="L56" s="14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Povodí Labe, státní podnik</v>
      </c>
      <c r="G58" s="41"/>
      <c r="H58" s="41"/>
      <c r="I58" s="33" t="s">
        <v>33</v>
      </c>
      <c r="J58" s="37" t="str">
        <f>E23</f>
        <v>Povodí Labe, státní podnik</v>
      </c>
      <c r="K58" s="41"/>
      <c r="L58" s="14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5.6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35</v>
      </c>
      <c r="J59" s="37" t="str">
        <f>E26</f>
        <v>Pla, s.p. - Ing. Petr Kunc</v>
      </c>
      <c r="K59" s="41"/>
      <c r="L59" s="14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7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3" t="s">
        <v>112</v>
      </c>
      <c r="D61" s="174"/>
      <c r="E61" s="174"/>
      <c r="F61" s="174"/>
      <c r="G61" s="174"/>
      <c r="H61" s="174"/>
      <c r="I61" s="174"/>
      <c r="J61" s="175" t="s">
        <v>113</v>
      </c>
      <c r="K61" s="174"/>
      <c r="L61" s="147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7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6" t="s">
        <v>70</v>
      </c>
      <c r="D63" s="41"/>
      <c r="E63" s="41"/>
      <c r="F63" s="41"/>
      <c r="G63" s="41"/>
      <c r="H63" s="41"/>
      <c r="I63" s="41"/>
      <c r="J63" s="104">
        <f>J90</f>
        <v>0</v>
      </c>
      <c r="K63" s="41"/>
      <c r="L63" s="147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114</v>
      </c>
    </row>
    <row r="64" hidden="1" s="9" customFormat="1" ht="24.96" customHeight="1">
      <c r="A64" s="9"/>
      <c r="B64" s="177"/>
      <c r="C64" s="178"/>
      <c r="D64" s="179" t="s">
        <v>323</v>
      </c>
      <c r="E64" s="180"/>
      <c r="F64" s="180"/>
      <c r="G64" s="180"/>
      <c r="H64" s="180"/>
      <c r="I64" s="180"/>
      <c r="J64" s="181">
        <f>J91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3"/>
      <c r="C65" s="127"/>
      <c r="D65" s="184" t="s">
        <v>324</v>
      </c>
      <c r="E65" s="185"/>
      <c r="F65" s="185"/>
      <c r="G65" s="185"/>
      <c r="H65" s="185"/>
      <c r="I65" s="185"/>
      <c r="J65" s="186">
        <f>J92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3"/>
      <c r="C66" s="127"/>
      <c r="D66" s="184" t="s">
        <v>325</v>
      </c>
      <c r="E66" s="185"/>
      <c r="F66" s="185"/>
      <c r="G66" s="185"/>
      <c r="H66" s="185"/>
      <c r="I66" s="185"/>
      <c r="J66" s="186">
        <f>J127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3"/>
      <c r="C67" s="127"/>
      <c r="D67" s="184" t="s">
        <v>326</v>
      </c>
      <c r="E67" s="185"/>
      <c r="F67" s="185"/>
      <c r="G67" s="185"/>
      <c r="H67" s="185"/>
      <c r="I67" s="185"/>
      <c r="J67" s="186">
        <f>J155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3"/>
      <c r="C68" s="127"/>
      <c r="D68" s="184" t="s">
        <v>327</v>
      </c>
      <c r="E68" s="185"/>
      <c r="F68" s="185"/>
      <c r="G68" s="185"/>
      <c r="H68" s="185"/>
      <c r="I68" s="185"/>
      <c r="J68" s="186">
        <f>J171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hidden="1" s="2" customFormat="1" ht="6.96" customHeight="1">
      <c r="A70" s="39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hidden="1"/>
    <row r="72" hidden="1"/>
    <row r="73" hidden="1"/>
    <row r="74" s="2" customFormat="1" ht="6.96" customHeight="1">
      <c r="A74" s="39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118</v>
      </c>
      <c r="D75" s="41"/>
      <c r="E75" s="41"/>
      <c r="F75" s="41"/>
      <c r="G75" s="41"/>
      <c r="H75" s="41"/>
      <c r="I75" s="41"/>
      <c r="J75" s="41"/>
      <c r="K75" s="41"/>
      <c r="L75" s="14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6.25" customHeight="1">
      <c r="A78" s="39"/>
      <c r="B78" s="40"/>
      <c r="C78" s="41"/>
      <c r="D78" s="41"/>
      <c r="E78" s="172" t="str">
        <f>E7</f>
        <v>VD Harcov, VD Fojtka, odstranění nánosů ze štěrkových přehrážek a obnova opevnění</v>
      </c>
      <c r="F78" s="33"/>
      <c r="G78" s="33"/>
      <c r="H78" s="33"/>
      <c r="I78" s="41"/>
      <c r="J78" s="41"/>
      <c r="K78" s="41"/>
      <c r="L78" s="14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106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2" t="s">
        <v>466</v>
      </c>
      <c r="F80" s="41"/>
      <c r="G80" s="41"/>
      <c r="H80" s="41"/>
      <c r="I80" s="41"/>
      <c r="J80" s="41"/>
      <c r="K80" s="41"/>
      <c r="L80" s="14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108</v>
      </c>
      <c r="D81" s="41"/>
      <c r="E81" s="41"/>
      <c r="F81" s="41"/>
      <c r="G81" s="41"/>
      <c r="H81" s="41"/>
      <c r="I81" s="41"/>
      <c r="J81" s="41"/>
      <c r="K81" s="41"/>
      <c r="L81" s="14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1" t="str">
        <f>E11</f>
        <v>VON - Vedlejší a ostatní náklady</v>
      </c>
      <c r="F82" s="41"/>
      <c r="G82" s="41"/>
      <c r="H82" s="41"/>
      <c r="I82" s="41"/>
      <c r="J82" s="41"/>
      <c r="K82" s="41"/>
      <c r="L82" s="14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F14</f>
        <v xml:space="preserve"> </v>
      </c>
      <c r="G84" s="41"/>
      <c r="H84" s="41"/>
      <c r="I84" s="33" t="s">
        <v>23</v>
      </c>
      <c r="J84" s="74" t="str">
        <f>IF(J14="","",J14)</f>
        <v>13.5.2025</v>
      </c>
      <c r="K84" s="41"/>
      <c r="L84" s="14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7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25.65" customHeight="1">
      <c r="A86" s="39"/>
      <c r="B86" s="40"/>
      <c r="C86" s="33" t="s">
        <v>25</v>
      </c>
      <c r="D86" s="41"/>
      <c r="E86" s="41"/>
      <c r="F86" s="28" t="str">
        <f>E17</f>
        <v>Povodí Labe, státní podnik</v>
      </c>
      <c r="G86" s="41"/>
      <c r="H86" s="41"/>
      <c r="I86" s="33" t="s">
        <v>33</v>
      </c>
      <c r="J86" s="37" t="str">
        <f>E23</f>
        <v>Povodí Labe, státní podnik</v>
      </c>
      <c r="K86" s="41"/>
      <c r="L86" s="147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5.65" customHeight="1">
      <c r="A87" s="39"/>
      <c r="B87" s="40"/>
      <c r="C87" s="33" t="s">
        <v>31</v>
      </c>
      <c r="D87" s="41"/>
      <c r="E87" s="41"/>
      <c r="F87" s="28" t="str">
        <f>IF(E20="","",E20)</f>
        <v>Vyplň údaj</v>
      </c>
      <c r="G87" s="41"/>
      <c r="H87" s="41"/>
      <c r="I87" s="33" t="s">
        <v>35</v>
      </c>
      <c r="J87" s="37" t="str">
        <f>E26</f>
        <v>Pla, s.p. - Ing. Petr Kunc</v>
      </c>
      <c r="K87" s="41"/>
      <c r="L87" s="147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7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8"/>
      <c r="B89" s="189"/>
      <c r="C89" s="190" t="s">
        <v>119</v>
      </c>
      <c r="D89" s="191" t="s">
        <v>57</v>
      </c>
      <c r="E89" s="191" t="s">
        <v>53</v>
      </c>
      <c r="F89" s="191" t="s">
        <v>54</v>
      </c>
      <c r="G89" s="191" t="s">
        <v>120</v>
      </c>
      <c r="H89" s="191" t="s">
        <v>121</v>
      </c>
      <c r="I89" s="191" t="s">
        <v>122</v>
      </c>
      <c r="J89" s="191" t="s">
        <v>113</v>
      </c>
      <c r="K89" s="192" t="s">
        <v>123</v>
      </c>
      <c r="L89" s="193"/>
      <c r="M89" s="94" t="s">
        <v>19</v>
      </c>
      <c r="N89" s="95" t="s">
        <v>42</v>
      </c>
      <c r="O89" s="95" t="s">
        <v>124</v>
      </c>
      <c r="P89" s="95" t="s">
        <v>125</v>
      </c>
      <c r="Q89" s="95" t="s">
        <v>126</v>
      </c>
      <c r="R89" s="95" t="s">
        <v>127</v>
      </c>
      <c r="S89" s="95" t="s">
        <v>128</v>
      </c>
      <c r="T89" s="95" t="s">
        <v>129</v>
      </c>
      <c r="U89" s="96" t="s">
        <v>130</v>
      </c>
      <c r="V89" s="188"/>
      <c r="W89" s="188"/>
      <c r="X89" s="188"/>
      <c r="Y89" s="188"/>
      <c r="Z89" s="188"/>
      <c r="AA89" s="188"/>
      <c r="AB89" s="188"/>
      <c r="AC89" s="188"/>
      <c r="AD89" s="188"/>
      <c r="AE89" s="188"/>
    </row>
    <row r="90" s="2" customFormat="1" ht="22.8" customHeight="1">
      <c r="A90" s="39"/>
      <c r="B90" s="40"/>
      <c r="C90" s="101" t="s">
        <v>131</v>
      </c>
      <c r="D90" s="41"/>
      <c r="E90" s="41"/>
      <c r="F90" s="41"/>
      <c r="G90" s="41"/>
      <c r="H90" s="41"/>
      <c r="I90" s="41"/>
      <c r="J90" s="194">
        <f>BK90</f>
        <v>0</v>
      </c>
      <c r="K90" s="41"/>
      <c r="L90" s="45"/>
      <c r="M90" s="97"/>
      <c r="N90" s="195"/>
      <c r="O90" s="98"/>
      <c r="P90" s="196">
        <f>P91</f>
        <v>0</v>
      </c>
      <c r="Q90" s="98"/>
      <c r="R90" s="196">
        <f>R91</f>
        <v>14.169352</v>
      </c>
      <c r="S90" s="98"/>
      <c r="T90" s="196">
        <f>T91</f>
        <v>0</v>
      </c>
      <c r="U90" s="9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71</v>
      </c>
      <c r="AU90" s="18" t="s">
        <v>114</v>
      </c>
      <c r="BK90" s="197">
        <f>BK91</f>
        <v>0</v>
      </c>
    </row>
    <row r="91" s="12" customFormat="1" ht="25.92" customHeight="1">
      <c r="A91" s="12"/>
      <c r="B91" s="198"/>
      <c r="C91" s="199"/>
      <c r="D91" s="200" t="s">
        <v>71</v>
      </c>
      <c r="E91" s="201" t="s">
        <v>328</v>
      </c>
      <c r="F91" s="201" t="s">
        <v>329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P92+P127+P155+P171</f>
        <v>0</v>
      </c>
      <c r="Q91" s="206"/>
      <c r="R91" s="207">
        <f>R92+R127+R155+R171</f>
        <v>14.169352</v>
      </c>
      <c r="S91" s="206"/>
      <c r="T91" s="207">
        <f>T92+T127+T155+T171</f>
        <v>0</v>
      </c>
      <c r="U91" s="208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79</v>
      </c>
      <c r="AT91" s="210" t="s">
        <v>71</v>
      </c>
      <c r="AU91" s="210" t="s">
        <v>72</v>
      </c>
      <c r="AY91" s="209" t="s">
        <v>134</v>
      </c>
      <c r="BK91" s="211">
        <f>BK92+BK127+BK155+BK171</f>
        <v>0</v>
      </c>
    </row>
    <row r="92" s="12" customFormat="1" ht="22.8" customHeight="1">
      <c r="A92" s="12"/>
      <c r="B92" s="198"/>
      <c r="C92" s="199"/>
      <c r="D92" s="200" t="s">
        <v>71</v>
      </c>
      <c r="E92" s="212" t="s">
        <v>330</v>
      </c>
      <c r="F92" s="212" t="s">
        <v>331</v>
      </c>
      <c r="G92" s="199"/>
      <c r="H92" s="199"/>
      <c r="I92" s="202"/>
      <c r="J92" s="213">
        <f>BK92</f>
        <v>0</v>
      </c>
      <c r="K92" s="199"/>
      <c r="L92" s="204"/>
      <c r="M92" s="205"/>
      <c r="N92" s="206"/>
      <c r="O92" s="206"/>
      <c r="P92" s="207">
        <f>SUM(P93:P126)</f>
        <v>0</v>
      </c>
      <c r="Q92" s="206"/>
      <c r="R92" s="207">
        <f>SUM(R93:R126)</f>
        <v>14.169352</v>
      </c>
      <c r="S92" s="206"/>
      <c r="T92" s="207">
        <f>SUM(T93:T126)</f>
        <v>0</v>
      </c>
      <c r="U92" s="208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79</v>
      </c>
      <c r="AT92" s="210" t="s">
        <v>71</v>
      </c>
      <c r="AU92" s="210" t="s">
        <v>79</v>
      </c>
      <c r="AY92" s="209" t="s">
        <v>134</v>
      </c>
      <c r="BK92" s="211">
        <f>SUM(BK93:BK126)</f>
        <v>0</v>
      </c>
    </row>
    <row r="93" s="2" customFormat="1" ht="24.15" customHeight="1">
      <c r="A93" s="39"/>
      <c r="B93" s="40"/>
      <c r="C93" s="214" t="s">
        <v>79</v>
      </c>
      <c r="D93" s="214" t="s">
        <v>136</v>
      </c>
      <c r="E93" s="215" t="s">
        <v>332</v>
      </c>
      <c r="F93" s="216" t="s">
        <v>333</v>
      </c>
      <c r="G93" s="217" t="s">
        <v>139</v>
      </c>
      <c r="H93" s="218">
        <v>1</v>
      </c>
      <c r="I93" s="219"/>
      <c r="J93" s="220">
        <f>ROUND(I93*H93,2)</f>
        <v>0</v>
      </c>
      <c r="K93" s="216" t="s">
        <v>19</v>
      </c>
      <c r="L93" s="45"/>
      <c r="M93" s="221" t="s">
        <v>19</v>
      </c>
      <c r="N93" s="222" t="s">
        <v>45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3">
        <f>S93*H93</f>
        <v>0</v>
      </c>
      <c r="U93" s="224" t="s">
        <v>19</v>
      </c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5" t="s">
        <v>140</v>
      </c>
      <c r="AT93" s="225" t="s">
        <v>136</v>
      </c>
      <c r="AU93" s="225" t="s">
        <v>81</v>
      </c>
      <c r="AY93" s="18" t="s">
        <v>134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8" t="s">
        <v>140</v>
      </c>
      <c r="BK93" s="226">
        <f>ROUND(I93*H93,2)</f>
        <v>0</v>
      </c>
      <c r="BL93" s="18" t="s">
        <v>140</v>
      </c>
      <c r="BM93" s="225" t="s">
        <v>334</v>
      </c>
    </row>
    <row r="94" s="2" customFormat="1">
      <c r="A94" s="39"/>
      <c r="B94" s="40"/>
      <c r="C94" s="41"/>
      <c r="D94" s="227" t="s">
        <v>142</v>
      </c>
      <c r="E94" s="41"/>
      <c r="F94" s="228" t="s">
        <v>333</v>
      </c>
      <c r="G94" s="41"/>
      <c r="H94" s="41"/>
      <c r="I94" s="229"/>
      <c r="J94" s="41"/>
      <c r="K94" s="41"/>
      <c r="L94" s="45"/>
      <c r="M94" s="230"/>
      <c r="N94" s="231"/>
      <c r="O94" s="86"/>
      <c r="P94" s="86"/>
      <c r="Q94" s="86"/>
      <c r="R94" s="86"/>
      <c r="S94" s="86"/>
      <c r="T94" s="86"/>
      <c r="U94" s="87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142</v>
      </c>
      <c r="AU94" s="18" t="s">
        <v>81</v>
      </c>
    </row>
    <row r="95" s="13" customFormat="1">
      <c r="A95" s="13"/>
      <c r="B95" s="232"/>
      <c r="C95" s="233"/>
      <c r="D95" s="227" t="s">
        <v>144</v>
      </c>
      <c r="E95" s="234" t="s">
        <v>19</v>
      </c>
      <c r="F95" s="235" t="s">
        <v>335</v>
      </c>
      <c r="G95" s="233"/>
      <c r="H95" s="234" t="s">
        <v>19</v>
      </c>
      <c r="I95" s="236"/>
      <c r="J95" s="233"/>
      <c r="K95" s="233"/>
      <c r="L95" s="237"/>
      <c r="M95" s="238"/>
      <c r="N95" s="239"/>
      <c r="O95" s="239"/>
      <c r="P95" s="239"/>
      <c r="Q95" s="239"/>
      <c r="R95" s="239"/>
      <c r="S95" s="239"/>
      <c r="T95" s="239"/>
      <c r="U95" s="240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1" t="s">
        <v>144</v>
      </c>
      <c r="AU95" s="241" t="s">
        <v>81</v>
      </c>
      <c r="AV95" s="13" t="s">
        <v>79</v>
      </c>
      <c r="AW95" s="13" t="s">
        <v>34</v>
      </c>
      <c r="AX95" s="13" t="s">
        <v>72</v>
      </c>
      <c r="AY95" s="241" t="s">
        <v>134</v>
      </c>
    </row>
    <row r="96" s="13" customFormat="1">
      <c r="A96" s="13"/>
      <c r="B96" s="232"/>
      <c r="C96" s="233"/>
      <c r="D96" s="227" t="s">
        <v>144</v>
      </c>
      <c r="E96" s="234" t="s">
        <v>19</v>
      </c>
      <c r="F96" s="235" t="s">
        <v>336</v>
      </c>
      <c r="G96" s="233"/>
      <c r="H96" s="234" t="s">
        <v>19</v>
      </c>
      <c r="I96" s="236"/>
      <c r="J96" s="233"/>
      <c r="K96" s="233"/>
      <c r="L96" s="237"/>
      <c r="M96" s="238"/>
      <c r="N96" s="239"/>
      <c r="O96" s="239"/>
      <c r="P96" s="239"/>
      <c r="Q96" s="239"/>
      <c r="R96" s="239"/>
      <c r="S96" s="239"/>
      <c r="T96" s="239"/>
      <c r="U96" s="240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1" t="s">
        <v>144</v>
      </c>
      <c r="AU96" s="241" t="s">
        <v>81</v>
      </c>
      <c r="AV96" s="13" t="s">
        <v>79</v>
      </c>
      <c r="AW96" s="13" t="s">
        <v>34</v>
      </c>
      <c r="AX96" s="13" t="s">
        <v>72</v>
      </c>
      <c r="AY96" s="241" t="s">
        <v>134</v>
      </c>
    </row>
    <row r="97" s="13" customFormat="1">
      <c r="A97" s="13"/>
      <c r="B97" s="232"/>
      <c r="C97" s="233"/>
      <c r="D97" s="227" t="s">
        <v>144</v>
      </c>
      <c r="E97" s="234" t="s">
        <v>19</v>
      </c>
      <c r="F97" s="235" t="s">
        <v>337</v>
      </c>
      <c r="G97" s="233"/>
      <c r="H97" s="234" t="s">
        <v>19</v>
      </c>
      <c r="I97" s="236"/>
      <c r="J97" s="233"/>
      <c r="K97" s="233"/>
      <c r="L97" s="237"/>
      <c r="M97" s="238"/>
      <c r="N97" s="239"/>
      <c r="O97" s="239"/>
      <c r="P97" s="239"/>
      <c r="Q97" s="239"/>
      <c r="R97" s="239"/>
      <c r="S97" s="239"/>
      <c r="T97" s="239"/>
      <c r="U97" s="240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144</v>
      </c>
      <c r="AU97" s="241" t="s">
        <v>81</v>
      </c>
      <c r="AV97" s="13" t="s">
        <v>79</v>
      </c>
      <c r="AW97" s="13" t="s">
        <v>34</v>
      </c>
      <c r="AX97" s="13" t="s">
        <v>72</v>
      </c>
      <c r="AY97" s="241" t="s">
        <v>134</v>
      </c>
    </row>
    <row r="98" s="13" customFormat="1">
      <c r="A98" s="13"/>
      <c r="B98" s="232"/>
      <c r="C98" s="233"/>
      <c r="D98" s="227" t="s">
        <v>144</v>
      </c>
      <c r="E98" s="234" t="s">
        <v>19</v>
      </c>
      <c r="F98" s="235" t="s">
        <v>765</v>
      </c>
      <c r="G98" s="233"/>
      <c r="H98" s="234" t="s">
        <v>19</v>
      </c>
      <c r="I98" s="236"/>
      <c r="J98" s="233"/>
      <c r="K98" s="233"/>
      <c r="L98" s="237"/>
      <c r="M98" s="238"/>
      <c r="N98" s="239"/>
      <c r="O98" s="239"/>
      <c r="P98" s="239"/>
      <c r="Q98" s="239"/>
      <c r="R98" s="239"/>
      <c r="S98" s="239"/>
      <c r="T98" s="239"/>
      <c r="U98" s="240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144</v>
      </c>
      <c r="AU98" s="241" t="s">
        <v>81</v>
      </c>
      <c r="AV98" s="13" t="s">
        <v>79</v>
      </c>
      <c r="AW98" s="13" t="s">
        <v>34</v>
      </c>
      <c r="AX98" s="13" t="s">
        <v>72</v>
      </c>
      <c r="AY98" s="241" t="s">
        <v>134</v>
      </c>
    </row>
    <row r="99" s="13" customFormat="1">
      <c r="A99" s="13"/>
      <c r="B99" s="232"/>
      <c r="C99" s="233"/>
      <c r="D99" s="227" t="s">
        <v>144</v>
      </c>
      <c r="E99" s="234" t="s">
        <v>19</v>
      </c>
      <c r="F99" s="235" t="s">
        <v>339</v>
      </c>
      <c r="G99" s="233"/>
      <c r="H99" s="234" t="s">
        <v>19</v>
      </c>
      <c r="I99" s="236"/>
      <c r="J99" s="233"/>
      <c r="K99" s="233"/>
      <c r="L99" s="237"/>
      <c r="M99" s="238"/>
      <c r="N99" s="239"/>
      <c r="O99" s="239"/>
      <c r="P99" s="239"/>
      <c r="Q99" s="239"/>
      <c r="R99" s="239"/>
      <c r="S99" s="239"/>
      <c r="T99" s="239"/>
      <c r="U99" s="240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144</v>
      </c>
      <c r="AU99" s="241" t="s">
        <v>81</v>
      </c>
      <c r="AV99" s="13" t="s">
        <v>79</v>
      </c>
      <c r="AW99" s="13" t="s">
        <v>34</v>
      </c>
      <c r="AX99" s="13" t="s">
        <v>72</v>
      </c>
      <c r="AY99" s="241" t="s">
        <v>134</v>
      </c>
    </row>
    <row r="100" s="13" customFormat="1">
      <c r="A100" s="13"/>
      <c r="B100" s="232"/>
      <c r="C100" s="233"/>
      <c r="D100" s="227" t="s">
        <v>144</v>
      </c>
      <c r="E100" s="234" t="s">
        <v>19</v>
      </c>
      <c r="F100" s="235" t="s">
        <v>340</v>
      </c>
      <c r="G100" s="233"/>
      <c r="H100" s="234" t="s">
        <v>19</v>
      </c>
      <c r="I100" s="236"/>
      <c r="J100" s="233"/>
      <c r="K100" s="233"/>
      <c r="L100" s="237"/>
      <c r="M100" s="238"/>
      <c r="N100" s="239"/>
      <c r="O100" s="239"/>
      <c r="P100" s="239"/>
      <c r="Q100" s="239"/>
      <c r="R100" s="239"/>
      <c r="S100" s="239"/>
      <c r="T100" s="239"/>
      <c r="U100" s="240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144</v>
      </c>
      <c r="AU100" s="241" t="s">
        <v>81</v>
      </c>
      <c r="AV100" s="13" t="s">
        <v>79</v>
      </c>
      <c r="AW100" s="13" t="s">
        <v>34</v>
      </c>
      <c r="AX100" s="13" t="s">
        <v>72</v>
      </c>
      <c r="AY100" s="241" t="s">
        <v>134</v>
      </c>
    </row>
    <row r="101" s="13" customFormat="1">
      <c r="A101" s="13"/>
      <c r="B101" s="232"/>
      <c r="C101" s="233"/>
      <c r="D101" s="227" t="s">
        <v>144</v>
      </c>
      <c r="E101" s="234" t="s">
        <v>19</v>
      </c>
      <c r="F101" s="235" t="s">
        <v>341</v>
      </c>
      <c r="G101" s="233"/>
      <c r="H101" s="234" t="s">
        <v>19</v>
      </c>
      <c r="I101" s="236"/>
      <c r="J101" s="233"/>
      <c r="K101" s="233"/>
      <c r="L101" s="237"/>
      <c r="M101" s="238"/>
      <c r="N101" s="239"/>
      <c r="O101" s="239"/>
      <c r="P101" s="239"/>
      <c r="Q101" s="239"/>
      <c r="R101" s="239"/>
      <c r="S101" s="239"/>
      <c r="T101" s="239"/>
      <c r="U101" s="240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144</v>
      </c>
      <c r="AU101" s="241" t="s">
        <v>81</v>
      </c>
      <c r="AV101" s="13" t="s">
        <v>79</v>
      </c>
      <c r="AW101" s="13" t="s">
        <v>34</v>
      </c>
      <c r="AX101" s="13" t="s">
        <v>72</v>
      </c>
      <c r="AY101" s="241" t="s">
        <v>134</v>
      </c>
    </row>
    <row r="102" s="13" customFormat="1">
      <c r="A102" s="13"/>
      <c r="B102" s="232"/>
      <c r="C102" s="233"/>
      <c r="D102" s="227" t="s">
        <v>144</v>
      </c>
      <c r="E102" s="234" t="s">
        <v>19</v>
      </c>
      <c r="F102" s="235" t="s">
        <v>342</v>
      </c>
      <c r="G102" s="233"/>
      <c r="H102" s="234" t="s">
        <v>19</v>
      </c>
      <c r="I102" s="236"/>
      <c r="J102" s="233"/>
      <c r="K102" s="233"/>
      <c r="L102" s="237"/>
      <c r="M102" s="238"/>
      <c r="N102" s="239"/>
      <c r="O102" s="239"/>
      <c r="P102" s="239"/>
      <c r="Q102" s="239"/>
      <c r="R102" s="239"/>
      <c r="S102" s="239"/>
      <c r="T102" s="239"/>
      <c r="U102" s="240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1" t="s">
        <v>144</v>
      </c>
      <c r="AU102" s="241" t="s">
        <v>81</v>
      </c>
      <c r="AV102" s="13" t="s">
        <v>79</v>
      </c>
      <c r="AW102" s="13" t="s">
        <v>34</v>
      </c>
      <c r="AX102" s="13" t="s">
        <v>72</v>
      </c>
      <c r="AY102" s="241" t="s">
        <v>134</v>
      </c>
    </row>
    <row r="103" s="13" customFormat="1">
      <c r="A103" s="13"/>
      <c r="B103" s="232"/>
      <c r="C103" s="233"/>
      <c r="D103" s="227" t="s">
        <v>144</v>
      </c>
      <c r="E103" s="234" t="s">
        <v>19</v>
      </c>
      <c r="F103" s="235" t="s">
        <v>766</v>
      </c>
      <c r="G103" s="233"/>
      <c r="H103" s="234" t="s">
        <v>19</v>
      </c>
      <c r="I103" s="236"/>
      <c r="J103" s="233"/>
      <c r="K103" s="233"/>
      <c r="L103" s="237"/>
      <c r="M103" s="238"/>
      <c r="N103" s="239"/>
      <c r="O103" s="239"/>
      <c r="P103" s="239"/>
      <c r="Q103" s="239"/>
      <c r="R103" s="239"/>
      <c r="S103" s="239"/>
      <c r="T103" s="239"/>
      <c r="U103" s="240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144</v>
      </c>
      <c r="AU103" s="241" t="s">
        <v>81</v>
      </c>
      <c r="AV103" s="13" t="s">
        <v>79</v>
      </c>
      <c r="AW103" s="13" t="s">
        <v>34</v>
      </c>
      <c r="AX103" s="13" t="s">
        <v>72</v>
      </c>
      <c r="AY103" s="241" t="s">
        <v>134</v>
      </c>
    </row>
    <row r="104" s="13" customFormat="1">
      <c r="A104" s="13"/>
      <c r="B104" s="232"/>
      <c r="C104" s="233"/>
      <c r="D104" s="227" t="s">
        <v>144</v>
      </c>
      <c r="E104" s="234" t="s">
        <v>19</v>
      </c>
      <c r="F104" s="235" t="s">
        <v>343</v>
      </c>
      <c r="G104" s="233"/>
      <c r="H104" s="234" t="s">
        <v>19</v>
      </c>
      <c r="I104" s="236"/>
      <c r="J104" s="233"/>
      <c r="K104" s="233"/>
      <c r="L104" s="237"/>
      <c r="M104" s="238"/>
      <c r="N104" s="239"/>
      <c r="O104" s="239"/>
      <c r="P104" s="239"/>
      <c r="Q104" s="239"/>
      <c r="R104" s="239"/>
      <c r="S104" s="239"/>
      <c r="T104" s="239"/>
      <c r="U104" s="240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1" t="s">
        <v>144</v>
      </c>
      <c r="AU104" s="241" t="s">
        <v>81</v>
      </c>
      <c r="AV104" s="13" t="s">
        <v>79</v>
      </c>
      <c r="AW104" s="13" t="s">
        <v>34</v>
      </c>
      <c r="AX104" s="13" t="s">
        <v>72</v>
      </c>
      <c r="AY104" s="241" t="s">
        <v>134</v>
      </c>
    </row>
    <row r="105" s="13" customFormat="1">
      <c r="A105" s="13"/>
      <c r="B105" s="232"/>
      <c r="C105" s="233"/>
      <c r="D105" s="227" t="s">
        <v>144</v>
      </c>
      <c r="E105" s="234" t="s">
        <v>19</v>
      </c>
      <c r="F105" s="235" t="s">
        <v>344</v>
      </c>
      <c r="G105" s="233"/>
      <c r="H105" s="234" t="s">
        <v>19</v>
      </c>
      <c r="I105" s="236"/>
      <c r="J105" s="233"/>
      <c r="K105" s="233"/>
      <c r="L105" s="237"/>
      <c r="M105" s="238"/>
      <c r="N105" s="239"/>
      <c r="O105" s="239"/>
      <c r="P105" s="239"/>
      <c r="Q105" s="239"/>
      <c r="R105" s="239"/>
      <c r="S105" s="239"/>
      <c r="T105" s="239"/>
      <c r="U105" s="240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144</v>
      </c>
      <c r="AU105" s="241" t="s">
        <v>81</v>
      </c>
      <c r="AV105" s="13" t="s">
        <v>79</v>
      </c>
      <c r="AW105" s="13" t="s">
        <v>34</v>
      </c>
      <c r="AX105" s="13" t="s">
        <v>72</v>
      </c>
      <c r="AY105" s="241" t="s">
        <v>134</v>
      </c>
    </row>
    <row r="106" s="14" customFormat="1">
      <c r="A106" s="14"/>
      <c r="B106" s="242"/>
      <c r="C106" s="243"/>
      <c r="D106" s="227" t="s">
        <v>144</v>
      </c>
      <c r="E106" s="244" t="s">
        <v>19</v>
      </c>
      <c r="F106" s="245" t="s">
        <v>79</v>
      </c>
      <c r="G106" s="243"/>
      <c r="H106" s="246">
        <v>1</v>
      </c>
      <c r="I106" s="247"/>
      <c r="J106" s="243"/>
      <c r="K106" s="243"/>
      <c r="L106" s="248"/>
      <c r="M106" s="249"/>
      <c r="N106" s="250"/>
      <c r="O106" s="250"/>
      <c r="P106" s="250"/>
      <c r="Q106" s="250"/>
      <c r="R106" s="250"/>
      <c r="S106" s="250"/>
      <c r="T106" s="250"/>
      <c r="U106" s="251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2" t="s">
        <v>144</v>
      </c>
      <c r="AU106" s="252" t="s">
        <v>81</v>
      </c>
      <c r="AV106" s="14" t="s">
        <v>81</v>
      </c>
      <c r="AW106" s="14" t="s">
        <v>34</v>
      </c>
      <c r="AX106" s="14" t="s">
        <v>72</v>
      </c>
      <c r="AY106" s="252" t="s">
        <v>134</v>
      </c>
    </row>
    <row r="107" s="15" customFormat="1">
      <c r="A107" s="15"/>
      <c r="B107" s="255"/>
      <c r="C107" s="256"/>
      <c r="D107" s="227" t="s">
        <v>144</v>
      </c>
      <c r="E107" s="257" t="s">
        <v>19</v>
      </c>
      <c r="F107" s="258" t="s">
        <v>158</v>
      </c>
      <c r="G107" s="256"/>
      <c r="H107" s="259">
        <v>1</v>
      </c>
      <c r="I107" s="260"/>
      <c r="J107" s="256"/>
      <c r="K107" s="256"/>
      <c r="L107" s="261"/>
      <c r="M107" s="262"/>
      <c r="N107" s="263"/>
      <c r="O107" s="263"/>
      <c r="P107" s="263"/>
      <c r="Q107" s="263"/>
      <c r="R107" s="263"/>
      <c r="S107" s="263"/>
      <c r="T107" s="263"/>
      <c r="U107" s="264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5" t="s">
        <v>144</v>
      </c>
      <c r="AU107" s="265" t="s">
        <v>81</v>
      </c>
      <c r="AV107" s="15" t="s">
        <v>140</v>
      </c>
      <c r="AW107" s="15" t="s">
        <v>34</v>
      </c>
      <c r="AX107" s="15" t="s">
        <v>79</v>
      </c>
      <c r="AY107" s="265" t="s">
        <v>134</v>
      </c>
    </row>
    <row r="108" s="2" customFormat="1" ht="24.15" customHeight="1">
      <c r="A108" s="39"/>
      <c r="B108" s="40"/>
      <c r="C108" s="214" t="s">
        <v>81</v>
      </c>
      <c r="D108" s="214" t="s">
        <v>136</v>
      </c>
      <c r="E108" s="215" t="s">
        <v>345</v>
      </c>
      <c r="F108" s="216" t="s">
        <v>346</v>
      </c>
      <c r="G108" s="217" t="s">
        <v>139</v>
      </c>
      <c r="H108" s="218">
        <v>1</v>
      </c>
      <c r="I108" s="219"/>
      <c r="J108" s="220">
        <f>ROUND(I108*H108,2)</f>
        <v>0</v>
      </c>
      <c r="K108" s="216" t="s">
        <v>19</v>
      </c>
      <c r="L108" s="45"/>
      <c r="M108" s="221" t="s">
        <v>19</v>
      </c>
      <c r="N108" s="222" t="s">
        <v>45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3">
        <f>S108*H108</f>
        <v>0</v>
      </c>
      <c r="U108" s="224" t="s">
        <v>19</v>
      </c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140</v>
      </c>
      <c r="AT108" s="225" t="s">
        <v>136</v>
      </c>
      <c r="AU108" s="225" t="s">
        <v>81</v>
      </c>
      <c r="AY108" s="18" t="s">
        <v>134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140</v>
      </c>
      <c r="BK108" s="226">
        <f>ROUND(I108*H108,2)</f>
        <v>0</v>
      </c>
      <c r="BL108" s="18" t="s">
        <v>140</v>
      </c>
      <c r="BM108" s="225" t="s">
        <v>347</v>
      </c>
    </row>
    <row r="109" s="2" customFormat="1">
      <c r="A109" s="39"/>
      <c r="B109" s="40"/>
      <c r="C109" s="41"/>
      <c r="D109" s="227" t="s">
        <v>142</v>
      </c>
      <c r="E109" s="41"/>
      <c r="F109" s="228" t="s">
        <v>346</v>
      </c>
      <c r="G109" s="41"/>
      <c r="H109" s="41"/>
      <c r="I109" s="229"/>
      <c r="J109" s="41"/>
      <c r="K109" s="41"/>
      <c r="L109" s="45"/>
      <c r="M109" s="230"/>
      <c r="N109" s="231"/>
      <c r="O109" s="86"/>
      <c r="P109" s="86"/>
      <c r="Q109" s="86"/>
      <c r="R109" s="86"/>
      <c r="S109" s="86"/>
      <c r="T109" s="86"/>
      <c r="U109" s="87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142</v>
      </c>
      <c r="AU109" s="18" t="s">
        <v>81</v>
      </c>
    </row>
    <row r="110" s="13" customFormat="1">
      <c r="A110" s="13"/>
      <c r="B110" s="232"/>
      <c r="C110" s="233"/>
      <c r="D110" s="227" t="s">
        <v>144</v>
      </c>
      <c r="E110" s="234" t="s">
        <v>19</v>
      </c>
      <c r="F110" s="235" t="s">
        <v>348</v>
      </c>
      <c r="G110" s="233"/>
      <c r="H110" s="234" t="s">
        <v>19</v>
      </c>
      <c r="I110" s="236"/>
      <c r="J110" s="233"/>
      <c r="K110" s="233"/>
      <c r="L110" s="237"/>
      <c r="M110" s="238"/>
      <c r="N110" s="239"/>
      <c r="O110" s="239"/>
      <c r="P110" s="239"/>
      <c r="Q110" s="239"/>
      <c r="R110" s="239"/>
      <c r="S110" s="239"/>
      <c r="T110" s="239"/>
      <c r="U110" s="240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144</v>
      </c>
      <c r="AU110" s="241" t="s">
        <v>81</v>
      </c>
      <c r="AV110" s="13" t="s">
        <v>79</v>
      </c>
      <c r="AW110" s="13" t="s">
        <v>34</v>
      </c>
      <c r="AX110" s="13" t="s">
        <v>72</v>
      </c>
      <c r="AY110" s="241" t="s">
        <v>134</v>
      </c>
    </row>
    <row r="111" s="13" customFormat="1">
      <c r="A111" s="13"/>
      <c r="B111" s="232"/>
      <c r="C111" s="233"/>
      <c r="D111" s="227" t="s">
        <v>144</v>
      </c>
      <c r="E111" s="234" t="s">
        <v>19</v>
      </c>
      <c r="F111" s="235" t="s">
        <v>767</v>
      </c>
      <c r="G111" s="233"/>
      <c r="H111" s="234" t="s">
        <v>19</v>
      </c>
      <c r="I111" s="236"/>
      <c r="J111" s="233"/>
      <c r="K111" s="233"/>
      <c r="L111" s="237"/>
      <c r="M111" s="238"/>
      <c r="N111" s="239"/>
      <c r="O111" s="239"/>
      <c r="P111" s="239"/>
      <c r="Q111" s="239"/>
      <c r="R111" s="239"/>
      <c r="S111" s="239"/>
      <c r="T111" s="239"/>
      <c r="U111" s="240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1" t="s">
        <v>144</v>
      </c>
      <c r="AU111" s="241" t="s">
        <v>81</v>
      </c>
      <c r="AV111" s="13" t="s">
        <v>79</v>
      </c>
      <c r="AW111" s="13" t="s">
        <v>34</v>
      </c>
      <c r="AX111" s="13" t="s">
        <v>72</v>
      </c>
      <c r="AY111" s="241" t="s">
        <v>134</v>
      </c>
    </row>
    <row r="112" s="13" customFormat="1">
      <c r="A112" s="13"/>
      <c r="B112" s="232"/>
      <c r="C112" s="233"/>
      <c r="D112" s="227" t="s">
        <v>144</v>
      </c>
      <c r="E112" s="234" t="s">
        <v>19</v>
      </c>
      <c r="F112" s="235" t="s">
        <v>768</v>
      </c>
      <c r="G112" s="233"/>
      <c r="H112" s="234" t="s">
        <v>19</v>
      </c>
      <c r="I112" s="236"/>
      <c r="J112" s="233"/>
      <c r="K112" s="233"/>
      <c r="L112" s="237"/>
      <c r="M112" s="238"/>
      <c r="N112" s="239"/>
      <c r="O112" s="239"/>
      <c r="P112" s="239"/>
      <c r="Q112" s="239"/>
      <c r="R112" s="239"/>
      <c r="S112" s="239"/>
      <c r="T112" s="239"/>
      <c r="U112" s="240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144</v>
      </c>
      <c r="AU112" s="241" t="s">
        <v>81</v>
      </c>
      <c r="AV112" s="13" t="s">
        <v>79</v>
      </c>
      <c r="AW112" s="13" t="s">
        <v>34</v>
      </c>
      <c r="AX112" s="13" t="s">
        <v>72</v>
      </c>
      <c r="AY112" s="241" t="s">
        <v>134</v>
      </c>
    </row>
    <row r="113" s="13" customFormat="1">
      <c r="A113" s="13"/>
      <c r="B113" s="232"/>
      <c r="C113" s="233"/>
      <c r="D113" s="227" t="s">
        <v>144</v>
      </c>
      <c r="E113" s="234" t="s">
        <v>19</v>
      </c>
      <c r="F113" s="235" t="s">
        <v>769</v>
      </c>
      <c r="G113" s="233"/>
      <c r="H113" s="234" t="s">
        <v>19</v>
      </c>
      <c r="I113" s="236"/>
      <c r="J113" s="233"/>
      <c r="K113" s="233"/>
      <c r="L113" s="237"/>
      <c r="M113" s="238"/>
      <c r="N113" s="239"/>
      <c r="O113" s="239"/>
      <c r="P113" s="239"/>
      <c r="Q113" s="239"/>
      <c r="R113" s="239"/>
      <c r="S113" s="239"/>
      <c r="T113" s="239"/>
      <c r="U113" s="240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1" t="s">
        <v>144</v>
      </c>
      <c r="AU113" s="241" t="s">
        <v>81</v>
      </c>
      <c r="AV113" s="13" t="s">
        <v>79</v>
      </c>
      <c r="AW113" s="13" t="s">
        <v>34</v>
      </c>
      <c r="AX113" s="13" t="s">
        <v>72</v>
      </c>
      <c r="AY113" s="241" t="s">
        <v>134</v>
      </c>
    </row>
    <row r="114" s="14" customFormat="1">
      <c r="A114" s="14"/>
      <c r="B114" s="242"/>
      <c r="C114" s="243"/>
      <c r="D114" s="227" t="s">
        <v>144</v>
      </c>
      <c r="E114" s="244" t="s">
        <v>19</v>
      </c>
      <c r="F114" s="245" t="s">
        <v>79</v>
      </c>
      <c r="G114" s="243"/>
      <c r="H114" s="246">
        <v>1</v>
      </c>
      <c r="I114" s="247"/>
      <c r="J114" s="243"/>
      <c r="K114" s="243"/>
      <c r="L114" s="248"/>
      <c r="M114" s="249"/>
      <c r="N114" s="250"/>
      <c r="O114" s="250"/>
      <c r="P114" s="250"/>
      <c r="Q114" s="250"/>
      <c r="R114" s="250"/>
      <c r="S114" s="250"/>
      <c r="T114" s="250"/>
      <c r="U114" s="251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2" t="s">
        <v>144</v>
      </c>
      <c r="AU114" s="252" t="s">
        <v>81</v>
      </c>
      <c r="AV114" s="14" t="s">
        <v>81</v>
      </c>
      <c r="AW114" s="14" t="s">
        <v>34</v>
      </c>
      <c r="AX114" s="14" t="s">
        <v>72</v>
      </c>
      <c r="AY114" s="252" t="s">
        <v>134</v>
      </c>
    </row>
    <row r="115" s="15" customFormat="1">
      <c r="A115" s="15"/>
      <c r="B115" s="255"/>
      <c r="C115" s="256"/>
      <c r="D115" s="227" t="s">
        <v>144</v>
      </c>
      <c r="E115" s="257" t="s">
        <v>19</v>
      </c>
      <c r="F115" s="258" t="s">
        <v>158</v>
      </c>
      <c r="G115" s="256"/>
      <c r="H115" s="259">
        <v>1</v>
      </c>
      <c r="I115" s="260"/>
      <c r="J115" s="256"/>
      <c r="K115" s="256"/>
      <c r="L115" s="261"/>
      <c r="M115" s="262"/>
      <c r="N115" s="263"/>
      <c r="O115" s="263"/>
      <c r="P115" s="263"/>
      <c r="Q115" s="263"/>
      <c r="R115" s="263"/>
      <c r="S115" s="263"/>
      <c r="T115" s="263"/>
      <c r="U115" s="264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5" t="s">
        <v>144</v>
      </c>
      <c r="AU115" s="265" t="s">
        <v>81</v>
      </c>
      <c r="AV115" s="15" t="s">
        <v>140</v>
      </c>
      <c r="AW115" s="15" t="s">
        <v>34</v>
      </c>
      <c r="AX115" s="15" t="s">
        <v>79</v>
      </c>
      <c r="AY115" s="265" t="s">
        <v>134</v>
      </c>
    </row>
    <row r="116" s="2" customFormat="1" ht="24.15" customHeight="1">
      <c r="A116" s="39"/>
      <c r="B116" s="40"/>
      <c r="C116" s="214" t="s">
        <v>97</v>
      </c>
      <c r="D116" s="214" t="s">
        <v>136</v>
      </c>
      <c r="E116" s="215" t="s">
        <v>358</v>
      </c>
      <c r="F116" s="216" t="s">
        <v>359</v>
      </c>
      <c r="G116" s="217" t="s">
        <v>360</v>
      </c>
      <c r="H116" s="218">
        <v>1</v>
      </c>
      <c r="I116" s="219"/>
      <c r="J116" s="220">
        <f>ROUND(I116*H116,2)</f>
        <v>0</v>
      </c>
      <c r="K116" s="216" t="s">
        <v>149</v>
      </c>
      <c r="L116" s="45"/>
      <c r="M116" s="221" t="s">
        <v>19</v>
      </c>
      <c r="N116" s="222" t="s">
        <v>45</v>
      </c>
      <c r="O116" s="86"/>
      <c r="P116" s="223">
        <f>O116*H116</f>
        <v>0</v>
      </c>
      <c r="Q116" s="223">
        <v>0.021351999999999999</v>
      </c>
      <c r="R116" s="223">
        <f>Q116*H116</f>
        <v>0.021351999999999999</v>
      </c>
      <c r="S116" s="223">
        <v>0</v>
      </c>
      <c r="T116" s="223">
        <f>S116*H116</f>
        <v>0</v>
      </c>
      <c r="U116" s="224" t="s">
        <v>19</v>
      </c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5" t="s">
        <v>140</v>
      </c>
      <c r="AT116" s="225" t="s">
        <v>136</v>
      </c>
      <c r="AU116" s="225" t="s">
        <v>81</v>
      </c>
      <c r="AY116" s="18" t="s">
        <v>134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140</v>
      </c>
      <c r="BK116" s="226">
        <f>ROUND(I116*H116,2)</f>
        <v>0</v>
      </c>
      <c r="BL116" s="18" t="s">
        <v>140</v>
      </c>
      <c r="BM116" s="225" t="s">
        <v>361</v>
      </c>
    </row>
    <row r="117" s="2" customFormat="1">
      <c r="A117" s="39"/>
      <c r="B117" s="40"/>
      <c r="C117" s="41"/>
      <c r="D117" s="227" t="s">
        <v>142</v>
      </c>
      <c r="E117" s="41"/>
      <c r="F117" s="228" t="s">
        <v>362</v>
      </c>
      <c r="G117" s="41"/>
      <c r="H117" s="41"/>
      <c r="I117" s="229"/>
      <c r="J117" s="41"/>
      <c r="K117" s="41"/>
      <c r="L117" s="45"/>
      <c r="M117" s="230"/>
      <c r="N117" s="231"/>
      <c r="O117" s="86"/>
      <c r="P117" s="86"/>
      <c r="Q117" s="86"/>
      <c r="R117" s="86"/>
      <c r="S117" s="86"/>
      <c r="T117" s="86"/>
      <c r="U117" s="87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142</v>
      </c>
      <c r="AU117" s="18" t="s">
        <v>81</v>
      </c>
    </row>
    <row r="118" s="2" customFormat="1">
      <c r="A118" s="39"/>
      <c r="B118" s="40"/>
      <c r="C118" s="41"/>
      <c r="D118" s="253" t="s">
        <v>152</v>
      </c>
      <c r="E118" s="41"/>
      <c r="F118" s="254" t="s">
        <v>363</v>
      </c>
      <c r="G118" s="41"/>
      <c r="H118" s="41"/>
      <c r="I118" s="229"/>
      <c r="J118" s="41"/>
      <c r="K118" s="41"/>
      <c r="L118" s="45"/>
      <c r="M118" s="230"/>
      <c r="N118" s="231"/>
      <c r="O118" s="86"/>
      <c r="P118" s="86"/>
      <c r="Q118" s="86"/>
      <c r="R118" s="86"/>
      <c r="S118" s="86"/>
      <c r="T118" s="86"/>
      <c r="U118" s="87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152</v>
      </c>
      <c r="AU118" s="18" t="s">
        <v>81</v>
      </c>
    </row>
    <row r="119" s="13" customFormat="1">
      <c r="A119" s="13"/>
      <c r="B119" s="232"/>
      <c r="C119" s="233"/>
      <c r="D119" s="227" t="s">
        <v>144</v>
      </c>
      <c r="E119" s="234" t="s">
        <v>19</v>
      </c>
      <c r="F119" s="235" t="s">
        <v>770</v>
      </c>
      <c r="G119" s="233"/>
      <c r="H119" s="234" t="s">
        <v>19</v>
      </c>
      <c r="I119" s="236"/>
      <c r="J119" s="233"/>
      <c r="K119" s="233"/>
      <c r="L119" s="237"/>
      <c r="M119" s="238"/>
      <c r="N119" s="239"/>
      <c r="O119" s="239"/>
      <c r="P119" s="239"/>
      <c r="Q119" s="239"/>
      <c r="R119" s="239"/>
      <c r="S119" s="239"/>
      <c r="T119" s="239"/>
      <c r="U119" s="240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1" t="s">
        <v>144</v>
      </c>
      <c r="AU119" s="241" t="s">
        <v>81</v>
      </c>
      <c r="AV119" s="13" t="s">
        <v>79</v>
      </c>
      <c r="AW119" s="13" t="s">
        <v>34</v>
      </c>
      <c r="AX119" s="13" t="s">
        <v>72</v>
      </c>
      <c r="AY119" s="241" t="s">
        <v>134</v>
      </c>
    </row>
    <row r="120" s="14" customFormat="1">
      <c r="A120" s="14"/>
      <c r="B120" s="242"/>
      <c r="C120" s="243"/>
      <c r="D120" s="227" t="s">
        <v>144</v>
      </c>
      <c r="E120" s="244" t="s">
        <v>19</v>
      </c>
      <c r="F120" s="245" t="s">
        <v>79</v>
      </c>
      <c r="G120" s="243"/>
      <c r="H120" s="246">
        <v>1</v>
      </c>
      <c r="I120" s="247"/>
      <c r="J120" s="243"/>
      <c r="K120" s="243"/>
      <c r="L120" s="248"/>
      <c r="M120" s="249"/>
      <c r="N120" s="250"/>
      <c r="O120" s="250"/>
      <c r="P120" s="250"/>
      <c r="Q120" s="250"/>
      <c r="R120" s="250"/>
      <c r="S120" s="250"/>
      <c r="T120" s="250"/>
      <c r="U120" s="251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144</v>
      </c>
      <c r="AU120" s="252" t="s">
        <v>81</v>
      </c>
      <c r="AV120" s="14" t="s">
        <v>81</v>
      </c>
      <c r="AW120" s="14" t="s">
        <v>34</v>
      </c>
      <c r="AX120" s="14" t="s">
        <v>79</v>
      </c>
      <c r="AY120" s="252" t="s">
        <v>134</v>
      </c>
    </row>
    <row r="121" s="2" customFormat="1" ht="16.5" customHeight="1">
      <c r="A121" s="39"/>
      <c r="B121" s="40"/>
      <c r="C121" s="214" t="s">
        <v>140</v>
      </c>
      <c r="D121" s="214" t="s">
        <v>136</v>
      </c>
      <c r="E121" s="215" t="s">
        <v>771</v>
      </c>
      <c r="F121" s="216" t="s">
        <v>772</v>
      </c>
      <c r="G121" s="217" t="s">
        <v>148</v>
      </c>
      <c r="H121" s="218">
        <v>131</v>
      </c>
      <c r="I121" s="219"/>
      <c r="J121" s="220">
        <f>ROUND(I121*H121,2)</f>
        <v>0</v>
      </c>
      <c r="K121" s="216" t="s">
        <v>19</v>
      </c>
      <c r="L121" s="45"/>
      <c r="M121" s="221" t="s">
        <v>19</v>
      </c>
      <c r="N121" s="222" t="s">
        <v>45</v>
      </c>
      <c r="O121" s="86"/>
      <c r="P121" s="223">
        <f>O121*H121</f>
        <v>0</v>
      </c>
      <c r="Q121" s="223">
        <v>0.108</v>
      </c>
      <c r="R121" s="223">
        <f>Q121*H121</f>
        <v>14.148</v>
      </c>
      <c r="S121" s="223">
        <v>0</v>
      </c>
      <c r="T121" s="223">
        <f>S121*H121</f>
        <v>0</v>
      </c>
      <c r="U121" s="224" t="s">
        <v>19</v>
      </c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5" t="s">
        <v>140</v>
      </c>
      <c r="AT121" s="225" t="s">
        <v>136</v>
      </c>
      <c r="AU121" s="225" t="s">
        <v>81</v>
      </c>
      <c r="AY121" s="18" t="s">
        <v>134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8" t="s">
        <v>140</v>
      </c>
      <c r="BK121" s="226">
        <f>ROUND(I121*H121,2)</f>
        <v>0</v>
      </c>
      <c r="BL121" s="18" t="s">
        <v>140</v>
      </c>
      <c r="BM121" s="225" t="s">
        <v>773</v>
      </c>
    </row>
    <row r="122" s="2" customFormat="1">
      <c r="A122" s="39"/>
      <c r="B122" s="40"/>
      <c r="C122" s="41"/>
      <c r="D122" s="227" t="s">
        <v>142</v>
      </c>
      <c r="E122" s="41"/>
      <c r="F122" s="228" t="s">
        <v>774</v>
      </c>
      <c r="G122" s="41"/>
      <c r="H122" s="41"/>
      <c r="I122" s="229"/>
      <c r="J122" s="41"/>
      <c r="K122" s="41"/>
      <c r="L122" s="45"/>
      <c r="M122" s="230"/>
      <c r="N122" s="231"/>
      <c r="O122" s="86"/>
      <c r="P122" s="86"/>
      <c r="Q122" s="86"/>
      <c r="R122" s="86"/>
      <c r="S122" s="86"/>
      <c r="T122" s="86"/>
      <c r="U122" s="87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142</v>
      </c>
      <c r="AU122" s="18" t="s">
        <v>81</v>
      </c>
    </row>
    <row r="123" s="13" customFormat="1">
      <c r="A123" s="13"/>
      <c r="B123" s="232"/>
      <c r="C123" s="233"/>
      <c r="D123" s="227" t="s">
        <v>144</v>
      </c>
      <c r="E123" s="234" t="s">
        <v>19</v>
      </c>
      <c r="F123" s="235" t="s">
        <v>775</v>
      </c>
      <c r="G123" s="233"/>
      <c r="H123" s="234" t="s">
        <v>19</v>
      </c>
      <c r="I123" s="236"/>
      <c r="J123" s="233"/>
      <c r="K123" s="233"/>
      <c r="L123" s="237"/>
      <c r="M123" s="238"/>
      <c r="N123" s="239"/>
      <c r="O123" s="239"/>
      <c r="P123" s="239"/>
      <c r="Q123" s="239"/>
      <c r="R123" s="239"/>
      <c r="S123" s="239"/>
      <c r="T123" s="239"/>
      <c r="U123" s="240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144</v>
      </c>
      <c r="AU123" s="241" t="s">
        <v>81</v>
      </c>
      <c r="AV123" s="13" t="s">
        <v>79</v>
      </c>
      <c r="AW123" s="13" t="s">
        <v>34</v>
      </c>
      <c r="AX123" s="13" t="s">
        <v>72</v>
      </c>
      <c r="AY123" s="241" t="s">
        <v>134</v>
      </c>
    </row>
    <row r="124" s="13" customFormat="1">
      <c r="A124" s="13"/>
      <c r="B124" s="232"/>
      <c r="C124" s="233"/>
      <c r="D124" s="227" t="s">
        <v>144</v>
      </c>
      <c r="E124" s="234" t="s">
        <v>19</v>
      </c>
      <c r="F124" s="235" t="s">
        <v>776</v>
      </c>
      <c r="G124" s="233"/>
      <c r="H124" s="234" t="s">
        <v>19</v>
      </c>
      <c r="I124" s="236"/>
      <c r="J124" s="233"/>
      <c r="K124" s="233"/>
      <c r="L124" s="237"/>
      <c r="M124" s="238"/>
      <c r="N124" s="239"/>
      <c r="O124" s="239"/>
      <c r="P124" s="239"/>
      <c r="Q124" s="239"/>
      <c r="R124" s="239"/>
      <c r="S124" s="239"/>
      <c r="T124" s="239"/>
      <c r="U124" s="240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1" t="s">
        <v>144</v>
      </c>
      <c r="AU124" s="241" t="s">
        <v>81</v>
      </c>
      <c r="AV124" s="13" t="s">
        <v>79</v>
      </c>
      <c r="AW124" s="13" t="s">
        <v>34</v>
      </c>
      <c r="AX124" s="13" t="s">
        <v>72</v>
      </c>
      <c r="AY124" s="241" t="s">
        <v>134</v>
      </c>
    </row>
    <row r="125" s="14" customFormat="1">
      <c r="A125" s="14"/>
      <c r="B125" s="242"/>
      <c r="C125" s="243"/>
      <c r="D125" s="227" t="s">
        <v>144</v>
      </c>
      <c r="E125" s="244" t="s">
        <v>19</v>
      </c>
      <c r="F125" s="245" t="s">
        <v>777</v>
      </c>
      <c r="G125" s="243"/>
      <c r="H125" s="246">
        <v>131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0"/>
      <c r="U125" s="251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144</v>
      </c>
      <c r="AU125" s="252" t="s">
        <v>81</v>
      </c>
      <c r="AV125" s="14" t="s">
        <v>81</v>
      </c>
      <c r="AW125" s="14" t="s">
        <v>34</v>
      </c>
      <c r="AX125" s="14" t="s">
        <v>72</v>
      </c>
      <c r="AY125" s="252" t="s">
        <v>134</v>
      </c>
    </row>
    <row r="126" s="15" customFormat="1">
      <c r="A126" s="15"/>
      <c r="B126" s="255"/>
      <c r="C126" s="256"/>
      <c r="D126" s="227" t="s">
        <v>144</v>
      </c>
      <c r="E126" s="257" t="s">
        <v>19</v>
      </c>
      <c r="F126" s="258" t="s">
        <v>158</v>
      </c>
      <c r="G126" s="256"/>
      <c r="H126" s="259">
        <v>131</v>
      </c>
      <c r="I126" s="260"/>
      <c r="J126" s="256"/>
      <c r="K126" s="256"/>
      <c r="L126" s="261"/>
      <c r="M126" s="262"/>
      <c r="N126" s="263"/>
      <c r="O126" s="263"/>
      <c r="P126" s="263"/>
      <c r="Q126" s="263"/>
      <c r="R126" s="263"/>
      <c r="S126" s="263"/>
      <c r="T126" s="263"/>
      <c r="U126" s="264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5" t="s">
        <v>144</v>
      </c>
      <c r="AU126" s="265" t="s">
        <v>81</v>
      </c>
      <c r="AV126" s="15" t="s">
        <v>140</v>
      </c>
      <c r="AW126" s="15" t="s">
        <v>34</v>
      </c>
      <c r="AX126" s="15" t="s">
        <v>79</v>
      </c>
      <c r="AY126" s="265" t="s">
        <v>134</v>
      </c>
    </row>
    <row r="127" s="12" customFormat="1" ht="22.8" customHeight="1">
      <c r="A127" s="12"/>
      <c r="B127" s="198"/>
      <c r="C127" s="199"/>
      <c r="D127" s="200" t="s">
        <v>71</v>
      </c>
      <c r="E127" s="212" t="s">
        <v>365</v>
      </c>
      <c r="F127" s="212" t="s">
        <v>366</v>
      </c>
      <c r="G127" s="199"/>
      <c r="H127" s="199"/>
      <c r="I127" s="202"/>
      <c r="J127" s="213">
        <f>BK127</f>
        <v>0</v>
      </c>
      <c r="K127" s="199"/>
      <c r="L127" s="204"/>
      <c r="M127" s="205"/>
      <c r="N127" s="206"/>
      <c r="O127" s="206"/>
      <c r="P127" s="207">
        <f>SUM(P128:P154)</f>
        <v>0</v>
      </c>
      <c r="Q127" s="206"/>
      <c r="R127" s="207">
        <f>SUM(R128:R154)</f>
        <v>0</v>
      </c>
      <c r="S127" s="206"/>
      <c r="T127" s="207">
        <f>SUM(T128:T154)</f>
        <v>0</v>
      </c>
      <c r="U127" s="208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9" t="s">
        <v>79</v>
      </c>
      <c r="AT127" s="210" t="s">
        <v>71</v>
      </c>
      <c r="AU127" s="210" t="s">
        <v>79</v>
      </c>
      <c r="AY127" s="209" t="s">
        <v>134</v>
      </c>
      <c r="BK127" s="211">
        <f>SUM(BK128:BK154)</f>
        <v>0</v>
      </c>
    </row>
    <row r="128" s="2" customFormat="1" ht="16.5" customHeight="1">
      <c r="A128" s="39"/>
      <c r="B128" s="40"/>
      <c r="C128" s="214" t="s">
        <v>183</v>
      </c>
      <c r="D128" s="214" t="s">
        <v>136</v>
      </c>
      <c r="E128" s="215" t="s">
        <v>367</v>
      </c>
      <c r="F128" s="216" t="s">
        <v>368</v>
      </c>
      <c r="G128" s="217" t="s">
        <v>360</v>
      </c>
      <c r="H128" s="218">
        <v>1</v>
      </c>
      <c r="I128" s="219"/>
      <c r="J128" s="220">
        <f>ROUND(I128*H128,2)</f>
        <v>0</v>
      </c>
      <c r="K128" s="216" t="s">
        <v>19</v>
      </c>
      <c r="L128" s="45"/>
      <c r="M128" s="221" t="s">
        <v>19</v>
      </c>
      <c r="N128" s="222" t="s">
        <v>45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3">
        <f>S128*H128</f>
        <v>0</v>
      </c>
      <c r="U128" s="224" t="s">
        <v>19</v>
      </c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140</v>
      </c>
      <c r="AT128" s="225" t="s">
        <v>136</v>
      </c>
      <c r="AU128" s="225" t="s">
        <v>81</v>
      </c>
      <c r="AY128" s="18" t="s">
        <v>134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140</v>
      </c>
      <c r="BK128" s="226">
        <f>ROUND(I128*H128,2)</f>
        <v>0</v>
      </c>
      <c r="BL128" s="18" t="s">
        <v>140</v>
      </c>
      <c r="BM128" s="225" t="s">
        <v>369</v>
      </c>
    </row>
    <row r="129" s="2" customFormat="1">
      <c r="A129" s="39"/>
      <c r="B129" s="40"/>
      <c r="C129" s="41"/>
      <c r="D129" s="227" t="s">
        <v>142</v>
      </c>
      <c r="E129" s="41"/>
      <c r="F129" s="228" t="s">
        <v>370</v>
      </c>
      <c r="G129" s="41"/>
      <c r="H129" s="41"/>
      <c r="I129" s="229"/>
      <c r="J129" s="41"/>
      <c r="K129" s="41"/>
      <c r="L129" s="45"/>
      <c r="M129" s="230"/>
      <c r="N129" s="231"/>
      <c r="O129" s="86"/>
      <c r="P129" s="86"/>
      <c r="Q129" s="86"/>
      <c r="R129" s="86"/>
      <c r="S129" s="86"/>
      <c r="T129" s="86"/>
      <c r="U129" s="87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142</v>
      </c>
      <c r="AU129" s="18" t="s">
        <v>81</v>
      </c>
    </row>
    <row r="130" s="2" customFormat="1" ht="44.25" customHeight="1">
      <c r="A130" s="39"/>
      <c r="B130" s="40"/>
      <c r="C130" s="214" t="s">
        <v>191</v>
      </c>
      <c r="D130" s="214" t="s">
        <v>136</v>
      </c>
      <c r="E130" s="215" t="s">
        <v>371</v>
      </c>
      <c r="F130" s="216" t="s">
        <v>372</v>
      </c>
      <c r="G130" s="217" t="s">
        <v>360</v>
      </c>
      <c r="H130" s="218">
        <v>1</v>
      </c>
      <c r="I130" s="219"/>
      <c r="J130" s="220">
        <f>ROUND(I130*H130,2)</f>
        <v>0</v>
      </c>
      <c r="K130" s="216" t="s">
        <v>19</v>
      </c>
      <c r="L130" s="45"/>
      <c r="M130" s="221" t="s">
        <v>19</v>
      </c>
      <c r="N130" s="222" t="s">
        <v>45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3">
        <f>S130*H130</f>
        <v>0</v>
      </c>
      <c r="U130" s="224" t="s">
        <v>19</v>
      </c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5" t="s">
        <v>140</v>
      </c>
      <c r="AT130" s="225" t="s">
        <v>136</v>
      </c>
      <c r="AU130" s="225" t="s">
        <v>81</v>
      </c>
      <c r="AY130" s="18" t="s">
        <v>134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140</v>
      </c>
      <c r="BK130" s="226">
        <f>ROUND(I130*H130,2)</f>
        <v>0</v>
      </c>
      <c r="BL130" s="18" t="s">
        <v>140</v>
      </c>
      <c r="BM130" s="225" t="s">
        <v>373</v>
      </c>
    </row>
    <row r="131" s="2" customFormat="1">
      <c r="A131" s="39"/>
      <c r="B131" s="40"/>
      <c r="C131" s="41"/>
      <c r="D131" s="227" t="s">
        <v>142</v>
      </c>
      <c r="E131" s="41"/>
      <c r="F131" s="228" t="s">
        <v>372</v>
      </c>
      <c r="G131" s="41"/>
      <c r="H131" s="41"/>
      <c r="I131" s="229"/>
      <c r="J131" s="41"/>
      <c r="K131" s="41"/>
      <c r="L131" s="45"/>
      <c r="M131" s="230"/>
      <c r="N131" s="231"/>
      <c r="O131" s="86"/>
      <c r="P131" s="86"/>
      <c r="Q131" s="86"/>
      <c r="R131" s="86"/>
      <c r="S131" s="86"/>
      <c r="T131" s="86"/>
      <c r="U131" s="87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142</v>
      </c>
      <c r="AU131" s="18" t="s">
        <v>81</v>
      </c>
    </row>
    <row r="132" s="13" customFormat="1">
      <c r="A132" s="13"/>
      <c r="B132" s="232"/>
      <c r="C132" s="233"/>
      <c r="D132" s="227" t="s">
        <v>144</v>
      </c>
      <c r="E132" s="234" t="s">
        <v>19</v>
      </c>
      <c r="F132" s="235" t="s">
        <v>374</v>
      </c>
      <c r="G132" s="233"/>
      <c r="H132" s="234" t="s">
        <v>19</v>
      </c>
      <c r="I132" s="236"/>
      <c r="J132" s="233"/>
      <c r="K132" s="233"/>
      <c r="L132" s="237"/>
      <c r="M132" s="238"/>
      <c r="N132" s="239"/>
      <c r="O132" s="239"/>
      <c r="P132" s="239"/>
      <c r="Q132" s="239"/>
      <c r="R132" s="239"/>
      <c r="S132" s="239"/>
      <c r="T132" s="239"/>
      <c r="U132" s="240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144</v>
      </c>
      <c r="AU132" s="241" t="s">
        <v>81</v>
      </c>
      <c r="AV132" s="13" t="s">
        <v>79</v>
      </c>
      <c r="AW132" s="13" t="s">
        <v>34</v>
      </c>
      <c r="AX132" s="13" t="s">
        <v>72</v>
      </c>
      <c r="AY132" s="241" t="s">
        <v>134</v>
      </c>
    </row>
    <row r="133" s="13" customFormat="1">
      <c r="A133" s="13"/>
      <c r="B133" s="232"/>
      <c r="C133" s="233"/>
      <c r="D133" s="227" t="s">
        <v>144</v>
      </c>
      <c r="E133" s="234" t="s">
        <v>19</v>
      </c>
      <c r="F133" s="235" t="s">
        <v>375</v>
      </c>
      <c r="G133" s="233"/>
      <c r="H133" s="234" t="s">
        <v>19</v>
      </c>
      <c r="I133" s="236"/>
      <c r="J133" s="233"/>
      <c r="K133" s="233"/>
      <c r="L133" s="237"/>
      <c r="M133" s="238"/>
      <c r="N133" s="239"/>
      <c r="O133" s="239"/>
      <c r="P133" s="239"/>
      <c r="Q133" s="239"/>
      <c r="R133" s="239"/>
      <c r="S133" s="239"/>
      <c r="T133" s="239"/>
      <c r="U133" s="240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144</v>
      </c>
      <c r="AU133" s="241" t="s">
        <v>81</v>
      </c>
      <c r="AV133" s="13" t="s">
        <v>79</v>
      </c>
      <c r="AW133" s="13" t="s">
        <v>34</v>
      </c>
      <c r="AX133" s="13" t="s">
        <v>72</v>
      </c>
      <c r="AY133" s="241" t="s">
        <v>134</v>
      </c>
    </row>
    <row r="134" s="13" customFormat="1">
      <c r="A134" s="13"/>
      <c r="B134" s="232"/>
      <c r="C134" s="233"/>
      <c r="D134" s="227" t="s">
        <v>144</v>
      </c>
      <c r="E134" s="234" t="s">
        <v>19</v>
      </c>
      <c r="F134" s="235" t="s">
        <v>376</v>
      </c>
      <c r="G134" s="233"/>
      <c r="H134" s="234" t="s">
        <v>19</v>
      </c>
      <c r="I134" s="236"/>
      <c r="J134" s="233"/>
      <c r="K134" s="233"/>
      <c r="L134" s="237"/>
      <c r="M134" s="238"/>
      <c r="N134" s="239"/>
      <c r="O134" s="239"/>
      <c r="P134" s="239"/>
      <c r="Q134" s="239"/>
      <c r="R134" s="239"/>
      <c r="S134" s="239"/>
      <c r="T134" s="239"/>
      <c r="U134" s="240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144</v>
      </c>
      <c r="AU134" s="241" t="s">
        <v>81</v>
      </c>
      <c r="AV134" s="13" t="s">
        <v>79</v>
      </c>
      <c r="AW134" s="13" t="s">
        <v>34</v>
      </c>
      <c r="AX134" s="13" t="s">
        <v>72</v>
      </c>
      <c r="AY134" s="241" t="s">
        <v>134</v>
      </c>
    </row>
    <row r="135" s="14" customFormat="1">
      <c r="A135" s="14"/>
      <c r="B135" s="242"/>
      <c r="C135" s="243"/>
      <c r="D135" s="227" t="s">
        <v>144</v>
      </c>
      <c r="E135" s="244" t="s">
        <v>19</v>
      </c>
      <c r="F135" s="245" t="s">
        <v>79</v>
      </c>
      <c r="G135" s="243"/>
      <c r="H135" s="246">
        <v>1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0"/>
      <c r="U135" s="251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144</v>
      </c>
      <c r="AU135" s="252" t="s">
        <v>81</v>
      </c>
      <c r="AV135" s="14" t="s">
        <v>81</v>
      </c>
      <c r="AW135" s="14" t="s">
        <v>34</v>
      </c>
      <c r="AX135" s="14" t="s">
        <v>79</v>
      </c>
      <c r="AY135" s="252" t="s">
        <v>134</v>
      </c>
    </row>
    <row r="136" s="2" customFormat="1" ht="24.15" customHeight="1">
      <c r="A136" s="39"/>
      <c r="B136" s="40"/>
      <c r="C136" s="214" t="s">
        <v>201</v>
      </c>
      <c r="D136" s="214" t="s">
        <v>136</v>
      </c>
      <c r="E136" s="215" t="s">
        <v>377</v>
      </c>
      <c r="F136" s="216" t="s">
        <v>778</v>
      </c>
      <c r="G136" s="217" t="s">
        <v>139</v>
      </c>
      <c r="H136" s="218">
        <v>1</v>
      </c>
      <c r="I136" s="219"/>
      <c r="J136" s="220">
        <f>ROUND(I136*H136,2)</f>
        <v>0</v>
      </c>
      <c r="K136" s="216" t="s">
        <v>19</v>
      </c>
      <c r="L136" s="45"/>
      <c r="M136" s="221" t="s">
        <v>19</v>
      </c>
      <c r="N136" s="222" t="s">
        <v>45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3">
        <f>S136*H136</f>
        <v>0</v>
      </c>
      <c r="U136" s="224" t="s">
        <v>19</v>
      </c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5" t="s">
        <v>140</v>
      </c>
      <c r="AT136" s="225" t="s">
        <v>136</v>
      </c>
      <c r="AU136" s="225" t="s">
        <v>81</v>
      </c>
      <c r="AY136" s="18" t="s">
        <v>134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8" t="s">
        <v>140</v>
      </c>
      <c r="BK136" s="226">
        <f>ROUND(I136*H136,2)</f>
        <v>0</v>
      </c>
      <c r="BL136" s="18" t="s">
        <v>140</v>
      </c>
      <c r="BM136" s="225" t="s">
        <v>379</v>
      </c>
    </row>
    <row r="137" s="2" customFormat="1">
      <c r="A137" s="39"/>
      <c r="B137" s="40"/>
      <c r="C137" s="41"/>
      <c r="D137" s="227" t="s">
        <v>142</v>
      </c>
      <c r="E137" s="41"/>
      <c r="F137" s="228" t="s">
        <v>778</v>
      </c>
      <c r="G137" s="41"/>
      <c r="H137" s="41"/>
      <c r="I137" s="229"/>
      <c r="J137" s="41"/>
      <c r="K137" s="41"/>
      <c r="L137" s="45"/>
      <c r="M137" s="230"/>
      <c r="N137" s="231"/>
      <c r="O137" s="86"/>
      <c r="P137" s="86"/>
      <c r="Q137" s="86"/>
      <c r="R137" s="86"/>
      <c r="S137" s="86"/>
      <c r="T137" s="86"/>
      <c r="U137" s="87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142</v>
      </c>
      <c r="AU137" s="18" t="s">
        <v>81</v>
      </c>
    </row>
    <row r="138" s="13" customFormat="1">
      <c r="A138" s="13"/>
      <c r="B138" s="232"/>
      <c r="C138" s="233"/>
      <c r="D138" s="227" t="s">
        <v>144</v>
      </c>
      <c r="E138" s="234" t="s">
        <v>19</v>
      </c>
      <c r="F138" s="235" t="s">
        <v>380</v>
      </c>
      <c r="G138" s="233"/>
      <c r="H138" s="234" t="s">
        <v>19</v>
      </c>
      <c r="I138" s="236"/>
      <c r="J138" s="233"/>
      <c r="K138" s="233"/>
      <c r="L138" s="237"/>
      <c r="M138" s="238"/>
      <c r="N138" s="239"/>
      <c r="O138" s="239"/>
      <c r="P138" s="239"/>
      <c r="Q138" s="239"/>
      <c r="R138" s="239"/>
      <c r="S138" s="239"/>
      <c r="T138" s="239"/>
      <c r="U138" s="240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144</v>
      </c>
      <c r="AU138" s="241" t="s">
        <v>81</v>
      </c>
      <c r="AV138" s="13" t="s">
        <v>79</v>
      </c>
      <c r="AW138" s="13" t="s">
        <v>34</v>
      </c>
      <c r="AX138" s="13" t="s">
        <v>72</v>
      </c>
      <c r="AY138" s="241" t="s">
        <v>134</v>
      </c>
    </row>
    <row r="139" s="13" customFormat="1">
      <c r="A139" s="13"/>
      <c r="B139" s="232"/>
      <c r="C139" s="233"/>
      <c r="D139" s="227" t="s">
        <v>144</v>
      </c>
      <c r="E139" s="234" t="s">
        <v>19</v>
      </c>
      <c r="F139" s="235" t="s">
        <v>381</v>
      </c>
      <c r="G139" s="233"/>
      <c r="H139" s="234" t="s">
        <v>19</v>
      </c>
      <c r="I139" s="236"/>
      <c r="J139" s="233"/>
      <c r="K139" s="233"/>
      <c r="L139" s="237"/>
      <c r="M139" s="238"/>
      <c r="N139" s="239"/>
      <c r="O139" s="239"/>
      <c r="P139" s="239"/>
      <c r="Q139" s="239"/>
      <c r="R139" s="239"/>
      <c r="S139" s="239"/>
      <c r="T139" s="239"/>
      <c r="U139" s="240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144</v>
      </c>
      <c r="AU139" s="241" t="s">
        <v>81</v>
      </c>
      <c r="AV139" s="13" t="s">
        <v>79</v>
      </c>
      <c r="AW139" s="13" t="s">
        <v>34</v>
      </c>
      <c r="AX139" s="13" t="s">
        <v>72</v>
      </c>
      <c r="AY139" s="241" t="s">
        <v>134</v>
      </c>
    </row>
    <row r="140" s="13" customFormat="1">
      <c r="A140" s="13"/>
      <c r="B140" s="232"/>
      <c r="C140" s="233"/>
      <c r="D140" s="227" t="s">
        <v>144</v>
      </c>
      <c r="E140" s="234" t="s">
        <v>19</v>
      </c>
      <c r="F140" s="235" t="s">
        <v>779</v>
      </c>
      <c r="G140" s="233"/>
      <c r="H140" s="234" t="s">
        <v>19</v>
      </c>
      <c r="I140" s="236"/>
      <c r="J140" s="233"/>
      <c r="K140" s="233"/>
      <c r="L140" s="237"/>
      <c r="M140" s="238"/>
      <c r="N140" s="239"/>
      <c r="O140" s="239"/>
      <c r="P140" s="239"/>
      <c r="Q140" s="239"/>
      <c r="R140" s="239"/>
      <c r="S140" s="239"/>
      <c r="T140" s="239"/>
      <c r="U140" s="240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144</v>
      </c>
      <c r="AU140" s="241" t="s">
        <v>81</v>
      </c>
      <c r="AV140" s="13" t="s">
        <v>79</v>
      </c>
      <c r="AW140" s="13" t="s">
        <v>34</v>
      </c>
      <c r="AX140" s="13" t="s">
        <v>72</v>
      </c>
      <c r="AY140" s="241" t="s">
        <v>134</v>
      </c>
    </row>
    <row r="141" s="13" customFormat="1">
      <c r="A141" s="13"/>
      <c r="B141" s="232"/>
      <c r="C141" s="233"/>
      <c r="D141" s="227" t="s">
        <v>144</v>
      </c>
      <c r="E141" s="234" t="s">
        <v>19</v>
      </c>
      <c r="F141" s="235" t="s">
        <v>780</v>
      </c>
      <c r="G141" s="233"/>
      <c r="H141" s="234" t="s">
        <v>19</v>
      </c>
      <c r="I141" s="236"/>
      <c r="J141" s="233"/>
      <c r="K141" s="233"/>
      <c r="L141" s="237"/>
      <c r="M141" s="238"/>
      <c r="N141" s="239"/>
      <c r="O141" s="239"/>
      <c r="P141" s="239"/>
      <c r="Q141" s="239"/>
      <c r="R141" s="239"/>
      <c r="S141" s="239"/>
      <c r="T141" s="239"/>
      <c r="U141" s="240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144</v>
      </c>
      <c r="AU141" s="241" t="s">
        <v>81</v>
      </c>
      <c r="AV141" s="13" t="s">
        <v>79</v>
      </c>
      <c r="AW141" s="13" t="s">
        <v>34</v>
      </c>
      <c r="AX141" s="13" t="s">
        <v>72</v>
      </c>
      <c r="AY141" s="241" t="s">
        <v>134</v>
      </c>
    </row>
    <row r="142" s="14" customFormat="1">
      <c r="A142" s="14"/>
      <c r="B142" s="242"/>
      <c r="C142" s="243"/>
      <c r="D142" s="227" t="s">
        <v>144</v>
      </c>
      <c r="E142" s="244" t="s">
        <v>19</v>
      </c>
      <c r="F142" s="245" t="s">
        <v>79</v>
      </c>
      <c r="G142" s="243"/>
      <c r="H142" s="246">
        <v>1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0"/>
      <c r="U142" s="251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144</v>
      </c>
      <c r="AU142" s="252" t="s">
        <v>81</v>
      </c>
      <c r="AV142" s="14" t="s">
        <v>81</v>
      </c>
      <c r="AW142" s="14" t="s">
        <v>34</v>
      </c>
      <c r="AX142" s="14" t="s">
        <v>79</v>
      </c>
      <c r="AY142" s="252" t="s">
        <v>134</v>
      </c>
    </row>
    <row r="143" s="2" customFormat="1" ht="16.5" customHeight="1">
      <c r="A143" s="39"/>
      <c r="B143" s="40"/>
      <c r="C143" s="214" t="s">
        <v>268</v>
      </c>
      <c r="D143" s="214" t="s">
        <v>136</v>
      </c>
      <c r="E143" s="215" t="s">
        <v>384</v>
      </c>
      <c r="F143" s="216" t="s">
        <v>385</v>
      </c>
      <c r="G143" s="217" t="s">
        <v>139</v>
      </c>
      <c r="H143" s="218">
        <v>1</v>
      </c>
      <c r="I143" s="219"/>
      <c r="J143" s="220">
        <f>ROUND(I143*H143,2)</f>
        <v>0</v>
      </c>
      <c r="K143" s="216" t="s">
        <v>19</v>
      </c>
      <c r="L143" s="45"/>
      <c r="M143" s="221" t="s">
        <v>19</v>
      </c>
      <c r="N143" s="222" t="s">
        <v>45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3">
        <f>S143*H143</f>
        <v>0</v>
      </c>
      <c r="U143" s="224" t="s">
        <v>19</v>
      </c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5" t="s">
        <v>353</v>
      </c>
      <c r="AT143" s="225" t="s">
        <v>136</v>
      </c>
      <c r="AU143" s="225" t="s">
        <v>81</v>
      </c>
      <c r="AY143" s="18" t="s">
        <v>134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8" t="s">
        <v>140</v>
      </c>
      <c r="BK143" s="226">
        <f>ROUND(I143*H143,2)</f>
        <v>0</v>
      </c>
      <c r="BL143" s="18" t="s">
        <v>353</v>
      </c>
      <c r="BM143" s="225" t="s">
        <v>386</v>
      </c>
    </row>
    <row r="144" s="2" customFormat="1">
      <c r="A144" s="39"/>
      <c r="B144" s="40"/>
      <c r="C144" s="41"/>
      <c r="D144" s="227" t="s">
        <v>142</v>
      </c>
      <c r="E144" s="41"/>
      <c r="F144" s="228" t="s">
        <v>385</v>
      </c>
      <c r="G144" s="41"/>
      <c r="H144" s="41"/>
      <c r="I144" s="229"/>
      <c r="J144" s="41"/>
      <c r="K144" s="41"/>
      <c r="L144" s="45"/>
      <c r="M144" s="230"/>
      <c r="N144" s="231"/>
      <c r="O144" s="86"/>
      <c r="P144" s="86"/>
      <c r="Q144" s="86"/>
      <c r="R144" s="86"/>
      <c r="S144" s="86"/>
      <c r="T144" s="86"/>
      <c r="U144" s="87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142</v>
      </c>
      <c r="AU144" s="18" t="s">
        <v>81</v>
      </c>
    </row>
    <row r="145" s="13" customFormat="1">
      <c r="A145" s="13"/>
      <c r="B145" s="232"/>
      <c r="C145" s="233"/>
      <c r="D145" s="227" t="s">
        <v>144</v>
      </c>
      <c r="E145" s="234" t="s">
        <v>19</v>
      </c>
      <c r="F145" s="235" t="s">
        <v>387</v>
      </c>
      <c r="G145" s="233"/>
      <c r="H145" s="234" t="s">
        <v>19</v>
      </c>
      <c r="I145" s="236"/>
      <c r="J145" s="233"/>
      <c r="K145" s="233"/>
      <c r="L145" s="237"/>
      <c r="M145" s="238"/>
      <c r="N145" s="239"/>
      <c r="O145" s="239"/>
      <c r="P145" s="239"/>
      <c r="Q145" s="239"/>
      <c r="R145" s="239"/>
      <c r="S145" s="239"/>
      <c r="T145" s="239"/>
      <c r="U145" s="240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144</v>
      </c>
      <c r="AU145" s="241" t="s">
        <v>81</v>
      </c>
      <c r="AV145" s="13" t="s">
        <v>79</v>
      </c>
      <c r="AW145" s="13" t="s">
        <v>34</v>
      </c>
      <c r="AX145" s="13" t="s">
        <v>72</v>
      </c>
      <c r="AY145" s="241" t="s">
        <v>134</v>
      </c>
    </row>
    <row r="146" s="13" customFormat="1">
      <c r="A146" s="13"/>
      <c r="B146" s="232"/>
      <c r="C146" s="233"/>
      <c r="D146" s="227" t="s">
        <v>144</v>
      </c>
      <c r="E146" s="234" t="s">
        <v>19</v>
      </c>
      <c r="F146" s="235" t="s">
        <v>781</v>
      </c>
      <c r="G146" s="233"/>
      <c r="H146" s="234" t="s">
        <v>19</v>
      </c>
      <c r="I146" s="236"/>
      <c r="J146" s="233"/>
      <c r="K146" s="233"/>
      <c r="L146" s="237"/>
      <c r="M146" s="238"/>
      <c r="N146" s="239"/>
      <c r="O146" s="239"/>
      <c r="P146" s="239"/>
      <c r="Q146" s="239"/>
      <c r="R146" s="239"/>
      <c r="S146" s="239"/>
      <c r="T146" s="239"/>
      <c r="U146" s="240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144</v>
      </c>
      <c r="AU146" s="241" t="s">
        <v>81</v>
      </c>
      <c r="AV146" s="13" t="s">
        <v>79</v>
      </c>
      <c r="AW146" s="13" t="s">
        <v>34</v>
      </c>
      <c r="AX146" s="13" t="s">
        <v>72</v>
      </c>
      <c r="AY146" s="241" t="s">
        <v>134</v>
      </c>
    </row>
    <row r="147" s="13" customFormat="1">
      <c r="A147" s="13"/>
      <c r="B147" s="232"/>
      <c r="C147" s="233"/>
      <c r="D147" s="227" t="s">
        <v>144</v>
      </c>
      <c r="E147" s="234" t="s">
        <v>19</v>
      </c>
      <c r="F147" s="235" t="s">
        <v>389</v>
      </c>
      <c r="G147" s="233"/>
      <c r="H147" s="234" t="s">
        <v>19</v>
      </c>
      <c r="I147" s="236"/>
      <c r="J147" s="233"/>
      <c r="K147" s="233"/>
      <c r="L147" s="237"/>
      <c r="M147" s="238"/>
      <c r="N147" s="239"/>
      <c r="O147" s="239"/>
      <c r="P147" s="239"/>
      <c r="Q147" s="239"/>
      <c r="R147" s="239"/>
      <c r="S147" s="239"/>
      <c r="T147" s="239"/>
      <c r="U147" s="240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144</v>
      </c>
      <c r="AU147" s="241" t="s">
        <v>81</v>
      </c>
      <c r="AV147" s="13" t="s">
        <v>79</v>
      </c>
      <c r="AW147" s="13" t="s">
        <v>34</v>
      </c>
      <c r="AX147" s="13" t="s">
        <v>72</v>
      </c>
      <c r="AY147" s="241" t="s">
        <v>134</v>
      </c>
    </row>
    <row r="148" s="13" customFormat="1">
      <c r="A148" s="13"/>
      <c r="B148" s="232"/>
      <c r="C148" s="233"/>
      <c r="D148" s="227" t="s">
        <v>144</v>
      </c>
      <c r="E148" s="234" t="s">
        <v>19</v>
      </c>
      <c r="F148" s="235" t="s">
        <v>782</v>
      </c>
      <c r="G148" s="233"/>
      <c r="H148" s="234" t="s">
        <v>19</v>
      </c>
      <c r="I148" s="236"/>
      <c r="J148" s="233"/>
      <c r="K148" s="233"/>
      <c r="L148" s="237"/>
      <c r="M148" s="238"/>
      <c r="N148" s="239"/>
      <c r="O148" s="239"/>
      <c r="P148" s="239"/>
      <c r="Q148" s="239"/>
      <c r="R148" s="239"/>
      <c r="S148" s="239"/>
      <c r="T148" s="239"/>
      <c r="U148" s="240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144</v>
      </c>
      <c r="AU148" s="241" t="s">
        <v>81</v>
      </c>
      <c r="AV148" s="13" t="s">
        <v>79</v>
      </c>
      <c r="AW148" s="13" t="s">
        <v>34</v>
      </c>
      <c r="AX148" s="13" t="s">
        <v>72</v>
      </c>
      <c r="AY148" s="241" t="s">
        <v>134</v>
      </c>
    </row>
    <row r="149" s="13" customFormat="1">
      <c r="A149" s="13"/>
      <c r="B149" s="232"/>
      <c r="C149" s="233"/>
      <c r="D149" s="227" t="s">
        <v>144</v>
      </c>
      <c r="E149" s="234" t="s">
        <v>19</v>
      </c>
      <c r="F149" s="235" t="s">
        <v>391</v>
      </c>
      <c r="G149" s="233"/>
      <c r="H149" s="234" t="s">
        <v>19</v>
      </c>
      <c r="I149" s="236"/>
      <c r="J149" s="233"/>
      <c r="K149" s="233"/>
      <c r="L149" s="237"/>
      <c r="M149" s="238"/>
      <c r="N149" s="239"/>
      <c r="O149" s="239"/>
      <c r="P149" s="239"/>
      <c r="Q149" s="239"/>
      <c r="R149" s="239"/>
      <c r="S149" s="239"/>
      <c r="T149" s="239"/>
      <c r="U149" s="240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144</v>
      </c>
      <c r="AU149" s="241" t="s">
        <v>81</v>
      </c>
      <c r="AV149" s="13" t="s">
        <v>79</v>
      </c>
      <c r="AW149" s="13" t="s">
        <v>34</v>
      </c>
      <c r="AX149" s="13" t="s">
        <v>72</v>
      </c>
      <c r="AY149" s="241" t="s">
        <v>134</v>
      </c>
    </row>
    <row r="150" s="13" customFormat="1">
      <c r="A150" s="13"/>
      <c r="B150" s="232"/>
      <c r="C150" s="233"/>
      <c r="D150" s="227" t="s">
        <v>144</v>
      </c>
      <c r="E150" s="234" t="s">
        <v>19</v>
      </c>
      <c r="F150" s="235" t="s">
        <v>392</v>
      </c>
      <c r="G150" s="233"/>
      <c r="H150" s="234" t="s">
        <v>19</v>
      </c>
      <c r="I150" s="236"/>
      <c r="J150" s="233"/>
      <c r="K150" s="233"/>
      <c r="L150" s="237"/>
      <c r="M150" s="238"/>
      <c r="N150" s="239"/>
      <c r="O150" s="239"/>
      <c r="P150" s="239"/>
      <c r="Q150" s="239"/>
      <c r="R150" s="239"/>
      <c r="S150" s="239"/>
      <c r="T150" s="239"/>
      <c r="U150" s="240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144</v>
      </c>
      <c r="AU150" s="241" t="s">
        <v>81</v>
      </c>
      <c r="AV150" s="13" t="s">
        <v>79</v>
      </c>
      <c r="AW150" s="13" t="s">
        <v>34</v>
      </c>
      <c r="AX150" s="13" t="s">
        <v>72</v>
      </c>
      <c r="AY150" s="241" t="s">
        <v>134</v>
      </c>
    </row>
    <row r="151" s="13" customFormat="1">
      <c r="A151" s="13"/>
      <c r="B151" s="232"/>
      <c r="C151" s="233"/>
      <c r="D151" s="227" t="s">
        <v>144</v>
      </c>
      <c r="E151" s="234" t="s">
        <v>19</v>
      </c>
      <c r="F151" s="235" t="s">
        <v>393</v>
      </c>
      <c r="G151" s="233"/>
      <c r="H151" s="234" t="s">
        <v>19</v>
      </c>
      <c r="I151" s="236"/>
      <c r="J151" s="233"/>
      <c r="K151" s="233"/>
      <c r="L151" s="237"/>
      <c r="M151" s="238"/>
      <c r="N151" s="239"/>
      <c r="O151" s="239"/>
      <c r="P151" s="239"/>
      <c r="Q151" s="239"/>
      <c r="R151" s="239"/>
      <c r="S151" s="239"/>
      <c r="T151" s="239"/>
      <c r="U151" s="240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144</v>
      </c>
      <c r="AU151" s="241" t="s">
        <v>81</v>
      </c>
      <c r="AV151" s="13" t="s">
        <v>79</v>
      </c>
      <c r="AW151" s="13" t="s">
        <v>34</v>
      </c>
      <c r="AX151" s="13" t="s">
        <v>72</v>
      </c>
      <c r="AY151" s="241" t="s">
        <v>134</v>
      </c>
    </row>
    <row r="152" s="13" customFormat="1">
      <c r="A152" s="13"/>
      <c r="B152" s="232"/>
      <c r="C152" s="233"/>
      <c r="D152" s="227" t="s">
        <v>144</v>
      </c>
      <c r="E152" s="234" t="s">
        <v>19</v>
      </c>
      <c r="F152" s="235" t="s">
        <v>394</v>
      </c>
      <c r="G152" s="233"/>
      <c r="H152" s="234" t="s">
        <v>19</v>
      </c>
      <c r="I152" s="236"/>
      <c r="J152" s="233"/>
      <c r="K152" s="233"/>
      <c r="L152" s="237"/>
      <c r="M152" s="238"/>
      <c r="N152" s="239"/>
      <c r="O152" s="239"/>
      <c r="P152" s="239"/>
      <c r="Q152" s="239"/>
      <c r="R152" s="239"/>
      <c r="S152" s="239"/>
      <c r="T152" s="239"/>
      <c r="U152" s="240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144</v>
      </c>
      <c r="AU152" s="241" t="s">
        <v>81</v>
      </c>
      <c r="AV152" s="13" t="s">
        <v>79</v>
      </c>
      <c r="AW152" s="13" t="s">
        <v>34</v>
      </c>
      <c r="AX152" s="13" t="s">
        <v>72</v>
      </c>
      <c r="AY152" s="241" t="s">
        <v>134</v>
      </c>
    </row>
    <row r="153" s="13" customFormat="1">
      <c r="A153" s="13"/>
      <c r="B153" s="232"/>
      <c r="C153" s="233"/>
      <c r="D153" s="227" t="s">
        <v>144</v>
      </c>
      <c r="E153" s="234" t="s">
        <v>19</v>
      </c>
      <c r="F153" s="235" t="s">
        <v>395</v>
      </c>
      <c r="G153" s="233"/>
      <c r="H153" s="234" t="s">
        <v>19</v>
      </c>
      <c r="I153" s="236"/>
      <c r="J153" s="233"/>
      <c r="K153" s="233"/>
      <c r="L153" s="237"/>
      <c r="M153" s="238"/>
      <c r="N153" s="239"/>
      <c r="O153" s="239"/>
      <c r="P153" s="239"/>
      <c r="Q153" s="239"/>
      <c r="R153" s="239"/>
      <c r="S153" s="239"/>
      <c r="T153" s="239"/>
      <c r="U153" s="240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144</v>
      </c>
      <c r="AU153" s="241" t="s">
        <v>81</v>
      </c>
      <c r="AV153" s="13" t="s">
        <v>79</v>
      </c>
      <c r="AW153" s="13" t="s">
        <v>34</v>
      </c>
      <c r="AX153" s="13" t="s">
        <v>72</v>
      </c>
      <c r="AY153" s="241" t="s">
        <v>134</v>
      </c>
    </row>
    <row r="154" s="14" customFormat="1">
      <c r="A154" s="14"/>
      <c r="B154" s="242"/>
      <c r="C154" s="243"/>
      <c r="D154" s="227" t="s">
        <v>144</v>
      </c>
      <c r="E154" s="244" t="s">
        <v>19</v>
      </c>
      <c r="F154" s="245" t="s">
        <v>79</v>
      </c>
      <c r="G154" s="243"/>
      <c r="H154" s="246">
        <v>1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0"/>
      <c r="U154" s="251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144</v>
      </c>
      <c r="AU154" s="252" t="s">
        <v>81</v>
      </c>
      <c r="AV154" s="14" t="s">
        <v>81</v>
      </c>
      <c r="AW154" s="14" t="s">
        <v>34</v>
      </c>
      <c r="AX154" s="14" t="s">
        <v>79</v>
      </c>
      <c r="AY154" s="252" t="s">
        <v>134</v>
      </c>
    </row>
    <row r="155" s="12" customFormat="1" ht="22.8" customHeight="1">
      <c r="A155" s="12"/>
      <c r="B155" s="198"/>
      <c r="C155" s="199"/>
      <c r="D155" s="200" t="s">
        <v>71</v>
      </c>
      <c r="E155" s="212" t="s">
        <v>396</v>
      </c>
      <c r="F155" s="212" t="s">
        <v>397</v>
      </c>
      <c r="G155" s="199"/>
      <c r="H155" s="199"/>
      <c r="I155" s="202"/>
      <c r="J155" s="213">
        <f>BK155</f>
        <v>0</v>
      </c>
      <c r="K155" s="199"/>
      <c r="L155" s="204"/>
      <c r="M155" s="205"/>
      <c r="N155" s="206"/>
      <c r="O155" s="206"/>
      <c r="P155" s="207">
        <f>SUM(P156:P170)</f>
        <v>0</v>
      </c>
      <c r="Q155" s="206"/>
      <c r="R155" s="207">
        <f>SUM(R156:R170)</f>
        <v>0</v>
      </c>
      <c r="S155" s="206"/>
      <c r="T155" s="207">
        <f>SUM(T156:T170)</f>
        <v>0</v>
      </c>
      <c r="U155" s="208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9" t="s">
        <v>79</v>
      </c>
      <c r="AT155" s="210" t="s">
        <v>71</v>
      </c>
      <c r="AU155" s="210" t="s">
        <v>79</v>
      </c>
      <c r="AY155" s="209" t="s">
        <v>134</v>
      </c>
      <c r="BK155" s="211">
        <f>SUM(BK156:BK170)</f>
        <v>0</v>
      </c>
    </row>
    <row r="156" s="2" customFormat="1" ht="21.75" customHeight="1">
      <c r="A156" s="39"/>
      <c r="B156" s="40"/>
      <c r="C156" s="214" t="s">
        <v>258</v>
      </c>
      <c r="D156" s="214" t="s">
        <v>136</v>
      </c>
      <c r="E156" s="215" t="s">
        <v>398</v>
      </c>
      <c r="F156" s="216" t="s">
        <v>399</v>
      </c>
      <c r="G156" s="217" t="s">
        <v>360</v>
      </c>
      <c r="H156" s="218">
        <v>1</v>
      </c>
      <c r="I156" s="219"/>
      <c r="J156" s="220">
        <f>ROUND(I156*H156,2)</f>
        <v>0</v>
      </c>
      <c r="K156" s="216" t="s">
        <v>19</v>
      </c>
      <c r="L156" s="45"/>
      <c r="M156" s="221" t="s">
        <v>19</v>
      </c>
      <c r="N156" s="222" t="s">
        <v>45</v>
      </c>
      <c r="O156" s="86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3">
        <f>S156*H156</f>
        <v>0</v>
      </c>
      <c r="U156" s="224" t="s">
        <v>19</v>
      </c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5" t="s">
        <v>140</v>
      </c>
      <c r="AT156" s="225" t="s">
        <v>136</v>
      </c>
      <c r="AU156" s="225" t="s">
        <v>81</v>
      </c>
      <c r="AY156" s="18" t="s">
        <v>134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8" t="s">
        <v>140</v>
      </c>
      <c r="BK156" s="226">
        <f>ROUND(I156*H156,2)</f>
        <v>0</v>
      </c>
      <c r="BL156" s="18" t="s">
        <v>140</v>
      </c>
      <c r="BM156" s="225" t="s">
        <v>400</v>
      </c>
    </row>
    <row r="157" s="2" customFormat="1">
      <c r="A157" s="39"/>
      <c r="B157" s="40"/>
      <c r="C157" s="41"/>
      <c r="D157" s="227" t="s">
        <v>142</v>
      </c>
      <c r="E157" s="41"/>
      <c r="F157" s="228" t="s">
        <v>399</v>
      </c>
      <c r="G157" s="41"/>
      <c r="H157" s="41"/>
      <c r="I157" s="229"/>
      <c r="J157" s="41"/>
      <c r="K157" s="41"/>
      <c r="L157" s="45"/>
      <c r="M157" s="230"/>
      <c r="N157" s="231"/>
      <c r="O157" s="86"/>
      <c r="P157" s="86"/>
      <c r="Q157" s="86"/>
      <c r="R157" s="86"/>
      <c r="S157" s="86"/>
      <c r="T157" s="86"/>
      <c r="U157" s="87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142</v>
      </c>
      <c r="AU157" s="18" t="s">
        <v>81</v>
      </c>
    </row>
    <row r="158" s="13" customFormat="1">
      <c r="A158" s="13"/>
      <c r="B158" s="232"/>
      <c r="C158" s="233"/>
      <c r="D158" s="227" t="s">
        <v>144</v>
      </c>
      <c r="E158" s="234" t="s">
        <v>19</v>
      </c>
      <c r="F158" s="235" t="s">
        <v>673</v>
      </c>
      <c r="G158" s="233"/>
      <c r="H158" s="234" t="s">
        <v>19</v>
      </c>
      <c r="I158" s="236"/>
      <c r="J158" s="233"/>
      <c r="K158" s="233"/>
      <c r="L158" s="237"/>
      <c r="M158" s="238"/>
      <c r="N158" s="239"/>
      <c r="O158" s="239"/>
      <c r="P158" s="239"/>
      <c r="Q158" s="239"/>
      <c r="R158" s="239"/>
      <c r="S158" s="239"/>
      <c r="T158" s="239"/>
      <c r="U158" s="240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144</v>
      </c>
      <c r="AU158" s="241" t="s">
        <v>81</v>
      </c>
      <c r="AV158" s="13" t="s">
        <v>79</v>
      </c>
      <c r="AW158" s="13" t="s">
        <v>34</v>
      </c>
      <c r="AX158" s="13" t="s">
        <v>72</v>
      </c>
      <c r="AY158" s="241" t="s">
        <v>134</v>
      </c>
    </row>
    <row r="159" s="13" customFormat="1">
      <c r="A159" s="13"/>
      <c r="B159" s="232"/>
      <c r="C159" s="233"/>
      <c r="D159" s="227" t="s">
        <v>144</v>
      </c>
      <c r="E159" s="234" t="s">
        <v>19</v>
      </c>
      <c r="F159" s="235" t="s">
        <v>402</v>
      </c>
      <c r="G159" s="233"/>
      <c r="H159" s="234" t="s">
        <v>19</v>
      </c>
      <c r="I159" s="236"/>
      <c r="J159" s="233"/>
      <c r="K159" s="233"/>
      <c r="L159" s="237"/>
      <c r="M159" s="238"/>
      <c r="N159" s="239"/>
      <c r="O159" s="239"/>
      <c r="P159" s="239"/>
      <c r="Q159" s="239"/>
      <c r="R159" s="239"/>
      <c r="S159" s="239"/>
      <c r="T159" s="239"/>
      <c r="U159" s="240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144</v>
      </c>
      <c r="AU159" s="241" t="s">
        <v>81</v>
      </c>
      <c r="AV159" s="13" t="s">
        <v>79</v>
      </c>
      <c r="AW159" s="13" t="s">
        <v>34</v>
      </c>
      <c r="AX159" s="13" t="s">
        <v>72</v>
      </c>
      <c r="AY159" s="241" t="s">
        <v>134</v>
      </c>
    </row>
    <row r="160" s="13" customFormat="1">
      <c r="A160" s="13"/>
      <c r="B160" s="232"/>
      <c r="C160" s="233"/>
      <c r="D160" s="227" t="s">
        <v>144</v>
      </c>
      <c r="E160" s="234" t="s">
        <v>19</v>
      </c>
      <c r="F160" s="235" t="s">
        <v>403</v>
      </c>
      <c r="G160" s="233"/>
      <c r="H160" s="234" t="s">
        <v>19</v>
      </c>
      <c r="I160" s="236"/>
      <c r="J160" s="233"/>
      <c r="K160" s="233"/>
      <c r="L160" s="237"/>
      <c r="M160" s="238"/>
      <c r="N160" s="239"/>
      <c r="O160" s="239"/>
      <c r="P160" s="239"/>
      <c r="Q160" s="239"/>
      <c r="R160" s="239"/>
      <c r="S160" s="239"/>
      <c r="T160" s="239"/>
      <c r="U160" s="240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144</v>
      </c>
      <c r="AU160" s="241" t="s">
        <v>81</v>
      </c>
      <c r="AV160" s="13" t="s">
        <v>79</v>
      </c>
      <c r="AW160" s="13" t="s">
        <v>34</v>
      </c>
      <c r="AX160" s="13" t="s">
        <v>72</v>
      </c>
      <c r="AY160" s="241" t="s">
        <v>134</v>
      </c>
    </row>
    <row r="161" s="13" customFormat="1">
      <c r="A161" s="13"/>
      <c r="B161" s="232"/>
      <c r="C161" s="233"/>
      <c r="D161" s="227" t="s">
        <v>144</v>
      </c>
      <c r="E161" s="234" t="s">
        <v>19</v>
      </c>
      <c r="F161" s="235" t="s">
        <v>783</v>
      </c>
      <c r="G161" s="233"/>
      <c r="H161" s="234" t="s">
        <v>19</v>
      </c>
      <c r="I161" s="236"/>
      <c r="J161" s="233"/>
      <c r="K161" s="233"/>
      <c r="L161" s="237"/>
      <c r="M161" s="238"/>
      <c r="N161" s="239"/>
      <c r="O161" s="239"/>
      <c r="P161" s="239"/>
      <c r="Q161" s="239"/>
      <c r="R161" s="239"/>
      <c r="S161" s="239"/>
      <c r="T161" s="239"/>
      <c r="U161" s="240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144</v>
      </c>
      <c r="AU161" s="241" t="s">
        <v>81</v>
      </c>
      <c r="AV161" s="13" t="s">
        <v>79</v>
      </c>
      <c r="AW161" s="13" t="s">
        <v>34</v>
      </c>
      <c r="AX161" s="13" t="s">
        <v>72</v>
      </c>
      <c r="AY161" s="241" t="s">
        <v>134</v>
      </c>
    </row>
    <row r="162" s="13" customFormat="1">
      <c r="A162" s="13"/>
      <c r="B162" s="232"/>
      <c r="C162" s="233"/>
      <c r="D162" s="227" t="s">
        <v>144</v>
      </c>
      <c r="E162" s="234" t="s">
        <v>19</v>
      </c>
      <c r="F162" s="235" t="s">
        <v>784</v>
      </c>
      <c r="G162" s="233"/>
      <c r="H162" s="234" t="s">
        <v>19</v>
      </c>
      <c r="I162" s="236"/>
      <c r="J162" s="233"/>
      <c r="K162" s="233"/>
      <c r="L162" s="237"/>
      <c r="M162" s="238"/>
      <c r="N162" s="239"/>
      <c r="O162" s="239"/>
      <c r="P162" s="239"/>
      <c r="Q162" s="239"/>
      <c r="R162" s="239"/>
      <c r="S162" s="239"/>
      <c r="T162" s="239"/>
      <c r="U162" s="240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144</v>
      </c>
      <c r="AU162" s="241" t="s">
        <v>81</v>
      </c>
      <c r="AV162" s="13" t="s">
        <v>79</v>
      </c>
      <c r="AW162" s="13" t="s">
        <v>34</v>
      </c>
      <c r="AX162" s="13" t="s">
        <v>72</v>
      </c>
      <c r="AY162" s="241" t="s">
        <v>134</v>
      </c>
    </row>
    <row r="163" s="13" customFormat="1">
      <c r="A163" s="13"/>
      <c r="B163" s="232"/>
      <c r="C163" s="233"/>
      <c r="D163" s="227" t="s">
        <v>144</v>
      </c>
      <c r="E163" s="234" t="s">
        <v>19</v>
      </c>
      <c r="F163" s="235" t="s">
        <v>406</v>
      </c>
      <c r="G163" s="233"/>
      <c r="H163" s="234" t="s">
        <v>19</v>
      </c>
      <c r="I163" s="236"/>
      <c r="J163" s="233"/>
      <c r="K163" s="233"/>
      <c r="L163" s="237"/>
      <c r="M163" s="238"/>
      <c r="N163" s="239"/>
      <c r="O163" s="239"/>
      <c r="P163" s="239"/>
      <c r="Q163" s="239"/>
      <c r="R163" s="239"/>
      <c r="S163" s="239"/>
      <c r="T163" s="239"/>
      <c r="U163" s="240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144</v>
      </c>
      <c r="AU163" s="241" t="s">
        <v>81</v>
      </c>
      <c r="AV163" s="13" t="s">
        <v>79</v>
      </c>
      <c r="AW163" s="13" t="s">
        <v>34</v>
      </c>
      <c r="AX163" s="13" t="s">
        <v>72</v>
      </c>
      <c r="AY163" s="241" t="s">
        <v>134</v>
      </c>
    </row>
    <row r="164" s="14" customFormat="1">
      <c r="A164" s="14"/>
      <c r="B164" s="242"/>
      <c r="C164" s="243"/>
      <c r="D164" s="227" t="s">
        <v>144</v>
      </c>
      <c r="E164" s="244" t="s">
        <v>19</v>
      </c>
      <c r="F164" s="245" t="s">
        <v>79</v>
      </c>
      <c r="G164" s="243"/>
      <c r="H164" s="246">
        <v>1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0"/>
      <c r="U164" s="251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144</v>
      </c>
      <c r="AU164" s="252" t="s">
        <v>81</v>
      </c>
      <c r="AV164" s="14" t="s">
        <v>81</v>
      </c>
      <c r="AW164" s="14" t="s">
        <v>34</v>
      </c>
      <c r="AX164" s="14" t="s">
        <v>79</v>
      </c>
      <c r="AY164" s="252" t="s">
        <v>134</v>
      </c>
    </row>
    <row r="165" s="2" customFormat="1" ht="24.15" customHeight="1">
      <c r="A165" s="39"/>
      <c r="B165" s="40"/>
      <c r="C165" s="214" t="s">
        <v>283</v>
      </c>
      <c r="D165" s="214" t="s">
        <v>136</v>
      </c>
      <c r="E165" s="215" t="s">
        <v>407</v>
      </c>
      <c r="F165" s="216" t="s">
        <v>408</v>
      </c>
      <c r="G165" s="217" t="s">
        <v>139</v>
      </c>
      <c r="H165" s="218">
        <v>1</v>
      </c>
      <c r="I165" s="219"/>
      <c r="J165" s="220">
        <f>ROUND(I165*H165,2)</f>
        <v>0</v>
      </c>
      <c r="K165" s="216" t="s">
        <v>19</v>
      </c>
      <c r="L165" s="45"/>
      <c r="M165" s="221" t="s">
        <v>19</v>
      </c>
      <c r="N165" s="222" t="s">
        <v>45</v>
      </c>
      <c r="O165" s="86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3">
        <f>S165*H165</f>
        <v>0</v>
      </c>
      <c r="U165" s="224" t="s">
        <v>19</v>
      </c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5" t="s">
        <v>140</v>
      </c>
      <c r="AT165" s="225" t="s">
        <v>136</v>
      </c>
      <c r="AU165" s="225" t="s">
        <v>81</v>
      </c>
      <c r="AY165" s="18" t="s">
        <v>134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8" t="s">
        <v>140</v>
      </c>
      <c r="BK165" s="226">
        <f>ROUND(I165*H165,2)</f>
        <v>0</v>
      </c>
      <c r="BL165" s="18" t="s">
        <v>140</v>
      </c>
      <c r="BM165" s="225" t="s">
        <v>409</v>
      </c>
    </row>
    <row r="166" s="2" customFormat="1">
      <c r="A166" s="39"/>
      <c r="B166" s="40"/>
      <c r="C166" s="41"/>
      <c r="D166" s="227" t="s">
        <v>142</v>
      </c>
      <c r="E166" s="41"/>
      <c r="F166" s="228" t="s">
        <v>408</v>
      </c>
      <c r="G166" s="41"/>
      <c r="H166" s="41"/>
      <c r="I166" s="229"/>
      <c r="J166" s="41"/>
      <c r="K166" s="41"/>
      <c r="L166" s="45"/>
      <c r="M166" s="230"/>
      <c r="N166" s="231"/>
      <c r="O166" s="86"/>
      <c r="P166" s="86"/>
      <c r="Q166" s="86"/>
      <c r="R166" s="86"/>
      <c r="S166" s="86"/>
      <c r="T166" s="86"/>
      <c r="U166" s="87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142</v>
      </c>
      <c r="AU166" s="18" t="s">
        <v>81</v>
      </c>
    </row>
    <row r="167" s="13" customFormat="1">
      <c r="A167" s="13"/>
      <c r="B167" s="232"/>
      <c r="C167" s="233"/>
      <c r="D167" s="227" t="s">
        <v>144</v>
      </c>
      <c r="E167" s="234" t="s">
        <v>19</v>
      </c>
      <c r="F167" s="235" t="s">
        <v>785</v>
      </c>
      <c r="G167" s="233"/>
      <c r="H167" s="234" t="s">
        <v>19</v>
      </c>
      <c r="I167" s="236"/>
      <c r="J167" s="233"/>
      <c r="K167" s="233"/>
      <c r="L167" s="237"/>
      <c r="M167" s="238"/>
      <c r="N167" s="239"/>
      <c r="O167" s="239"/>
      <c r="P167" s="239"/>
      <c r="Q167" s="239"/>
      <c r="R167" s="239"/>
      <c r="S167" s="239"/>
      <c r="T167" s="239"/>
      <c r="U167" s="240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144</v>
      </c>
      <c r="AU167" s="241" t="s">
        <v>81</v>
      </c>
      <c r="AV167" s="13" t="s">
        <v>79</v>
      </c>
      <c r="AW167" s="13" t="s">
        <v>34</v>
      </c>
      <c r="AX167" s="13" t="s">
        <v>72</v>
      </c>
      <c r="AY167" s="241" t="s">
        <v>134</v>
      </c>
    </row>
    <row r="168" s="13" customFormat="1">
      <c r="A168" s="13"/>
      <c r="B168" s="232"/>
      <c r="C168" s="233"/>
      <c r="D168" s="227" t="s">
        <v>144</v>
      </c>
      <c r="E168" s="234" t="s">
        <v>19</v>
      </c>
      <c r="F168" s="235" t="s">
        <v>786</v>
      </c>
      <c r="G168" s="233"/>
      <c r="H168" s="234" t="s">
        <v>19</v>
      </c>
      <c r="I168" s="236"/>
      <c r="J168" s="233"/>
      <c r="K168" s="233"/>
      <c r="L168" s="237"/>
      <c r="M168" s="238"/>
      <c r="N168" s="239"/>
      <c r="O168" s="239"/>
      <c r="P168" s="239"/>
      <c r="Q168" s="239"/>
      <c r="R168" s="239"/>
      <c r="S168" s="239"/>
      <c r="T168" s="239"/>
      <c r="U168" s="240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144</v>
      </c>
      <c r="AU168" s="241" t="s">
        <v>81</v>
      </c>
      <c r="AV168" s="13" t="s">
        <v>79</v>
      </c>
      <c r="AW168" s="13" t="s">
        <v>34</v>
      </c>
      <c r="AX168" s="13" t="s">
        <v>72</v>
      </c>
      <c r="AY168" s="241" t="s">
        <v>134</v>
      </c>
    </row>
    <row r="169" s="13" customFormat="1">
      <c r="A169" s="13"/>
      <c r="B169" s="232"/>
      <c r="C169" s="233"/>
      <c r="D169" s="227" t="s">
        <v>144</v>
      </c>
      <c r="E169" s="234" t="s">
        <v>19</v>
      </c>
      <c r="F169" s="235" t="s">
        <v>787</v>
      </c>
      <c r="G169" s="233"/>
      <c r="H169" s="234" t="s">
        <v>19</v>
      </c>
      <c r="I169" s="236"/>
      <c r="J169" s="233"/>
      <c r="K169" s="233"/>
      <c r="L169" s="237"/>
      <c r="M169" s="238"/>
      <c r="N169" s="239"/>
      <c r="O169" s="239"/>
      <c r="P169" s="239"/>
      <c r="Q169" s="239"/>
      <c r="R169" s="239"/>
      <c r="S169" s="239"/>
      <c r="T169" s="239"/>
      <c r="U169" s="240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144</v>
      </c>
      <c r="AU169" s="241" t="s">
        <v>81</v>
      </c>
      <c r="AV169" s="13" t="s">
        <v>79</v>
      </c>
      <c r="AW169" s="13" t="s">
        <v>34</v>
      </c>
      <c r="AX169" s="13" t="s">
        <v>72</v>
      </c>
      <c r="AY169" s="241" t="s">
        <v>134</v>
      </c>
    </row>
    <row r="170" s="14" customFormat="1">
      <c r="A170" s="14"/>
      <c r="B170" s="242"/>
      <c r="C170" s="243"/>
      <c r="D170" s="227" t="s">
        <v>144</v>
      </c>
      <c r="E170" s="244" t="s">
        <v>19</v>
      </c>
      <c r="F170" s="245" t="s">
        <v>79</v>
      </c>
      <c r="G170" s="243"/>
      <c r="H170" s="246">
        <v>1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0"/>
      <c r="U170" s="251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144</v>
      </c>
      <c r="AU170" s="252" t="s">
        <v>81</v>
      </c>
      <c r="AV170" s="14" t="s">
        <v>81</v>
      </c>
      <c r="AW170" s="14" t="s">
        <v>34</v>
      </c>
      <c r="AX170" s="14" t="s">
        <v>79</v>
      </c>
      <c r="AY170" s="252" t="s">
        <v>134</v>
      </c>
    </row>
    <row r="171" s="12" customFormat="1" ht="22.8" customHeight="1">
      <c r="A171" s="12"/>
      <c r="B171" s="198"/>
      <c r="C171" s="199"/>
      <c r="D171" s="200" t="s">
        <v>71</v>
      </c>
      <c r="E171" s="212" t="s">
        <v>411</v>
      </c>
      <c r="F171" s="212" t="s">
        <v>412</v>
      </c>
      <c r="G171" s="199"/>
      <c r="H171" s="199"/>
      <c r="I171" s="202"/>
      <c r="J171" s="213">
        <f>BK171</f>
        <v>0</v>
      </c>
      <c r="K171" s="199"/>
      <c r="L171" s="204"/>
      <c r="M171" s="205"/>
      <c r="N171" s="206"/>
      <c r="O171" s="206"/>
      <c r="P171" s="207">
        <f>SUM(P172:P216)</f>
        <v>0</v>
      </c>
      <c r="Q171" s="206"/>
      <c r="R171" s="207">
        <f>SUM(R172:R216)</f>
        <v>0</v>
      </c>
      <c r="S171" s="206"/>
      <c r="T171" s="207">
        <f>SUM(T172:T216)</f>
        <v>0</v>
      </c>
      <c r="U171" s="208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9" t="s">
        <v>79</v>
      </c>
      <c r="AT171" s="210" t="s">
        <v>71</v>
      </c>
      <c r="AU171" s="210" t="s">
        <v>79</v>
      </c>
      <c r="AY171" s="209" t="s">
        <v>134</v>
      </c>
      <c r="BK171" s="211">
        <f>SUM(BK172:BK216)</f>
        <v>0</v>
      </c>
    </row>
    <row r="172" s="2" customFormat="1" ht="49.05" customHeight="1">
      <c r="A172" s="39"/>
      <c r="B172" s="40"/>
      <c r="C172" s="214" t="s">
        <v>293</v>
      </c>
      <c r="D172" s="214" t="s">
        <v>136</v>
      </c>
      <c r="E172" s="215" t="s">
        <v>413</v>
      </c>
      <c r="F172" s="216" t="s">
        <v>414</v>
      </c>
      <c r="G172" s="217" t="s">
        <v>139</v>
      </c>
      <c r="H172" s="218">
        <v>1</v>
      </c>
      <c r="I172" s="219"/>
      <c r="J172" s="220">
        <f>ROUND(I172*H172,2)</f>
        <v>0</v>
      </c>
      <c r="K172" s="216" t="s">
        <v>19</v>
      </c>
      <c r="L172" s="45"/>
      <c r="M172" s="221" t="s">
        <v>19</v>
      </c>
      <c r="N172" s="222" t="s">
        <v>45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3">
        <f>S172*H172</f>
        <v>0</v>
      </c>
      <c r="U172" s="224" t="s">
        <v>19</v>
      </c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5" t="s">
        <v>140</v>
      </c>
      <c r="AT172" s="225" t="s">
        <v>136</v>
      </c>
      <c r="AU172" s="225" t="s">
        <v>81</v>
      </c>
      <c r="AY172" s="18" t="s">
        <v>134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8" t="s">
        <v>140</v>
      </c>
      <c r="BK172" s="226">
        <f>ROUND(I172*H172,2)</f>
        <v>0</v>
      </c>
      <c r="BL172" s="18" t="s">
        <v>140</v>
      </c>
      <c r="BM172" s="225" t="s">
        <v>415</v>
      </c>
    </row>
    <row r="173" s="2" customFormat="1">
      <c r="A173" s="39"/>
      <c r="B173" s="40"/>
      <c r="C173" s="41"/>
      <c r="D173" s="227" t="s">
        <v>142</v>
      </c>
      <c r="E173" s="41"/>
      <c r="F173" s="228" t="s">
        <v>414</v>
      </c>
      <c r="G173" s="41"/>
      <c r="H173" s="41"/>
      <c r="I173" s="229"/>
      <c r="J173" s="41"/>
      <c r="K173" s="41"/>
      <c r="L173" s="45"/>
      <c r="M173" s="230"/>
      <c r="N173" s="231"/>
      <c r="O173" s="86"/>
      <c r="P173" s="86"/>
      <c r="Q173" s="86"/>
      <c r="R173" s="86"/>
      <c r="S173" s="86"/>
      <c r="T173" s="86"/>
      <c r="U173" s="87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142</v>
      </c>
      <c r="AU173" s="18" t="s">
        <v>81</v>
      </c>
    </row>
    <row r="174" s="13" customFormat="1">
      <c r="A174" s="13"/>
      <c r="B174" s="232"/>
      <c r="C174" s="233"/>
      <c r="D174" s="227" t="s">
        <v>144</v>
      </c>
      <c r="E174" s="234" t="s">
        <v>19</v>
      </c>
      <c r="F174" s="235" t="s">
        <v>380</v>
      </c>
      <c r="G174" s="233"/>
      <c r="H174" s="234" t="s">
        <v>19</v>
      </c>
      <c r="I174" s="236"/>
      <c r="J174" s="233"/>
      <c r="K174" s="233"/>
      <c r="L174" s="237"/>
      <c r="M174" s="238"/>
      <c r="N174" s="239"/>
      <c r="O174" s="239"/>
      <c r="P174" s="239"/>
      <c r="Q174" s="239"/>
      <c r="R174" s="239"/>
      <c r="S174" s="239"/>
      <c r="T174" s="239"/>
      <c r="U174" s="240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144</v>
      </c>
      <c r="AU174" s="241" t="s">
        <v>81</v>
      </c>
      <c r="AV174" s="13" t="s">
        <v>79</v>
      </c>
      <c r="AW174" s="13" t="s">
        <v>34</v>
      </c>
      <c r="AX174" s="13" t="s">
        <v>72</v>
      </c>
      <c r="AY174" s="241" t="s">
        <v>134</v>
      </c>
    </row>
    <row r="175" s="13" customFormat="1">
      <c r="A175" s="13"/>
      <c r="B175" s="232"/>
      <c r="C175" s="233"/>
      <c r="D175" s="227" t="s">
        <v>144</v>
      </c>
      <c r="E175" s="234" t="s">
        <v>19</v>
      </c>
      <c r="F175" s="235" t="s">
        <v>788</v>
      </c>
      <c r="G175" s="233"/>
      <c r="H175" s="234" t="s">
        <v>19</v>
      </c>
      <c r="I175" s="236"/>
      <c r="J175" s="233"/>
      <c r="K175" s="233"/>
      <c r="L175" s="237"/>
      <c r="M175" s="238"/>
      <c r="N175" s="239"/>
      <c r="O175" s="239"/>
      <c r="P175" s="239"/>
      <c r="Q175" s="239"/>
      <c r="R175" s="239"/>
      <c r="S175" s="239"/>
      <c r="T175" s="239"/>
      <c r="U175" s="240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144</v>
      </c>
      <c r="AU175" s="241" t="s">
        <v>81</v>
      </c>
      <c r="AV175" s="13" t="s">
        <v>79</v>
      </c>
      <c r="AW175" s="13" t="s">
        <v>34</v>
      </c>
      <c r="AX175" s="13" t="s">
        <v>72</v>
      </c>
      <c r="AY175" s="241" t="s">
        <v>134</v>
      </c>
    </row>
    <row r="176" s="14" customFormat="1">
      <c r="A176" s="14"/>
      <c r="B176" s="242"/>
      <c r="C176" s="243"/>
      <c r="D176" s="227" t="s">
        <v>144</v>
      </c>
      <c r="E176" s="244" t="s">
        <v>19</v>
      </c>
      <c r="F176" s="245" t="s">
        <v>79</v>
      </c>
      <c r="G176" s="243"/>
      <c r="H176" s="246">
        <v>1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0"/>
      <c r="U176" s="251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144</v>
      </c>
      <c r="AU176" s="252" t="s">
        <v>81</v>
      </c>
      <c r="AV176" s="14" t="s">
        <v>81</v>
      </c>
      <c r="AW176" s="14" t="s">
        <v>34</v>
      </c>
      <c r="AX176" s="14" t="s">
        <v>79</v>
      </c>
      <c r="AY176" s="252" t="s">
        <v>134</v>
      </c>
    </row>
    <row r="177" s="2" customFormat="1" ht="16.5" customHeight="1">
      <c r="A177" s="39"/>
      <c r="B177" s="40"/>
      <c r="C177" s="214" t="s">
        <v>8</v>
      </c>
      <c r="D177" s="214" t="s">
        <v>136</v>
      </c>
      <c r="E177" s="215" t="s">
        <v>417</v>
      </c>
      <c r="F177" s="216" t="s">
        <v>418</v>
      </c>
      <c r="G177" s="217" t="s">
        <v>139</v>
      </c>
      <c r="H177" s="218">
        <v>1</v>
      </c>
      <c r="I177" s="219"/>
      <c r="J177" s="220">
        <f>ROUND(I177*H177,2)</f>
        <v>0</v>
      </c>
      <c r="K177" s="216" t="s">
        <v>419</v>
      </c>
      <c r="L177" s="45"/>
      <c r="M177" s="221" t="s">
        <v>19</v>
      </c>
      <c r="N177" s="222" t="s">
        <v>45</v>
      </c>
      <c r="O177" s="86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3">
        <f>S177*H177</f>
        <v>0</v>
      </c>
      <c r="U177" s="224" t="s">
        <v>19</v>
      </c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5" t="s">
        <v>353</v>
      </c>
      <c r="AT177" s="225" t="s">
        <v>136</v>
      </c>
      <c r="AU177" s="225" t="s">
        <v>81</v>
      </c>
      <c r="AY177" s="18" t="s">
        <v>134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8" t="s">
        <v>140</v>
      </c>
      <c r="BK177" s="226">
        <f>ROUND(I177*H177,2)</f>
        <v>0</v>
      </c>
      <c r="BL177" s="18" t="s">
        <v>353</v>
      </c>
      <c r="BM177" s="225" t="s">
        <v>420</v>
      </c>
    </row>
    <row r="178" s="2" customFormat="1">
      <c r="A178" s="39"/>
      <c r="B178" s="40"/>
      <c r="C178" s="41"/>
      <c r="D178" s="227" t="s">
        <v>142</v>
      </c>
      <c r="E178" s="41"/>
      <c r="F178" s="228" t="s">
        <v>418</v>
      </c>
      <c r="G178" s="41"/>
      <c r="H178" s="41"/>
      <c r="I178" s="229"/>
      <c r="J178" s="41"/>
      <c r="K178" s="41"/>
      <c r="L178" s="45"/>
      <c r="M178" s="230"/>
      <c r="N178" s="231"/>
      <c r="O178" s="86"/>
      <c r="P178" s="86"/>
      <c r="Q178" s="86"/>
      <c r="R178" s="86"/>
      <c r="S178" s="86"/>
      <c r="T178" s="86"/>
      <c r="U178" s="87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142</v>
      </c>
      <c r="AU178" s="18" t="s">
        <v>81</v>
      </c>
    </row>
    <row r="179" s="2" customFormat="1">
      <c r="A179" s="39"/>
      <c r="B179" s="40"/>
      <c r="C179" s="41"/>
      <c r="D179" s="253" t="s">
        <v>152</v>
      </c>
      <c r="E179" s="41"/>
      <c r="F179" s="254" t="s">
        <v>421</v>
      </c>
      <c r="G179" s="41"/>
      <c r="H179" s="41"/>
      <c r="I179" s="229"/>
      <c r="J179" s="41"/>
      <c r="K179" s="41"/>
      <c r="L179" s="45"/>
      <c r="M179" s="230"/>
      <c r="N179" s="231"/>
      <c r="O179" s="86"/>
      <c r="P179" s="86"/>
      <c r="Q179" s="86"/>
      <c r="R179" s="86"/>
      <c r="S179" s="86"/>
      <c r="T179" s="86"/>
      <c r="U179" s="87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152</v>
      </c>
      <c r="AU179" s="18" t="s">
        <v>81</v>
      </c>
    </row>
    <row r="180" s="13" customFormat="1">
      <c r="A180" s="13"/>
      <c r="B180" s="232"/>
      <c r="C180" s="233"/>
      <c r="D180" s="227" t="s">
        <v>144</v>
      </c>
      <c r="E180" s="234" t="s">
        <v>19</v>
      </c>
      <c r="F180" s="235" t="s">
        <v>789</v>
      </c>
      <c r="G180" s="233"/>
      <c r="H180" s="234" t="s">
        <v>19</v>
      </c>
      <c r="I180" s="236"/>
      <c r="J180" s="233"/>
      <c r="K180" s="233"/>
      <c r="L180" s="237"/>
      <c r="M180" s="238"/>
      <c r="N180" s="239"/>
      <c r="O180" s="239"/>
      <c r="P180" s="239"/>
      <c r="Q180" s="239"/>
      <c r="R180" s="239"/>
      <c r="S180" s="239"/>
      <c r="T180" s="239"/>
      <c r="U180" s="240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144</v>
      </c>
      <c r="AU180" s="241" t="s">
        <v>81</v>
      </c>
      <c r="AV180" s="13" t="s">
        <v>79</v>
      </c>
      <c r="AW180" s="13" t="s">
        <v>34</v>
      </c>
      <c r="AX180" s="13" t="s">
        <v>72</v>
      </c>
      <c r="AY180" s="241" t="s">
        <v>134</v>
      </c>
    </row>
    <row r="181" s="13" customFormat="1">
      <c r="A181" s="13"/>
      <c r="B181" s="232"/>
      <c r="C181" s="233"/>
      <c r="D181" s="227" t="s">
        <v>144</v>
      </c>
      <c r="E181" s="234" t="s">
        <v>19</v>
      </c>
      <c r="F181" s="235" t="s">
        <v>423</v>
      </c>
      <c r="G181" s="233"/>
      <c r="H181" s="234" t="s">
        <v>19</v>
      </c>
      <c r="I181" s="236"/>
      <c r="J181" s="233"/>
      <c r="K181" s="233"/>
      <c r="L181" s="237"/>
      <c r="M181" s="238"/>
      <c r="N181" s="239"/>
      <c r="O181" s="239"/>
      <c r="P181" s="239"/>
      <c r="Q181" s="239"/>
      <c r="R181" s="239"/>
      <c r="S181" s="239"/>
      <c r="T181" s="239"/>
      <c r="U181" s="240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144</v>
      </c>
      <c r="AU181" s="241" t="s">
        <v>81</v>
      </c>
      <c r="AV181" s="13" t="s">
        <v>79</v>
      </c>
      <c r="AW181" s="13" t="s">
        <v>34</v>
      </c>
      <c r="AX181" s="13" t="s">
        <v>72</v>
      </c>
      <c r="AY181" s="241" t="s">
        <v>134</v>
      </c>
    </row>
    <row r="182" s="13" customFormat="1">
      <c r="A182" s="13"/>
      <c r="B182" s="232"/>
      <c r="C182" s="233"/>
      <c r="D182" s="227" t="s">
        <v>144</v>
      </c>
      <c r="E182" s="234" t="s">
        <v>19</v>
      </c>
      <c r="F182" s="235" t="s">
        <v>424</v>
      </c>
      <c r="G182" s="233"/>
      <c r="H182" s="234" t="s">
        <v>19</v>
      </c>
      <c r="I182" s="236"/>
      <c r="J182" s="233"/>
      <c r="K182" s="233"/>
      <c r="L182" s="237"/>
      <c r="M182" s="238"/>
      <c r="N182" s="239"/>
      <c r="O182" s="239"/>
      <c r="P182" s="239"/>
      <c r="Q182" s="239"/>
      <c r="R182" s="239"/>
      <c r="S182" s="239"/>
      <c r="T182" s="239"/>
      <c r="U182" s="240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144</v>
      </c>
      <c r="AU182" s="241" t="s">
        <v>81</v>
      </c>
      <c r="AV182" s="13" t="s">
        <v>79</v>
      </c>
      <c r="AW182" s="13" t="s">
        <v>34</v>
      </c>
      <c r="AX182" s="13" t="s">
        <v>72</v>
      </c>
      <c r="AY182" s="241" t="s">
        <v>134</v>
      </c>
    </row>
    <row r="183" s="13" customFormat="1">
      <c r="A183" s="13"/>
      <c r="B183" s="232"/>
      <c r="C183" s="233"/>
      <c r="D183" s="227" t="s">
        <v>144</v>
      </c>
      <c r="E183" s="234" t="s">
        <v>19</v>
      </c>
      <c r="F183" s="235" t="s">
        <v>425</v>
      </c>
      <c r="G183" s="233"/>
      <c r="H183" s="234" t="s">
        <v>19</v>
      </c>
      <c r="I183" s="236"/>
      <c r="J183" s="233"/>
      <c r="K183" s="233"/>
      <c r="L183" s="237"/>
      <c r="M183" s="238"/>
      <c r="N183" s="239"/>
      <c r="O183" s="239"/>
      <c r="P183" s="239"/>
      <c r="Q183" s="239"/>
      <c r="R183" s="239"/>
      <c r="S183" s="239"/>
      <c r="T183" s="239"/>
      <c r="U183" s="240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144</v>
      </c>
      <c r="AU183" s="241" t="s">
        <v>81</v>
      </c>
      <c r="AV183" s="13" t="s">
        <v>79</v>
      </c>
      <c r="AW183" s="13" t="s">
        <v>34</v>
      </c>
      <c r="AX183" s="13" t="s">
        <v>72</v>
      </c>
      <c r="AY183" s="241" t="s">
        <v>134</v>
      </c>
    </row>
    <row r="184" s="13" customFormat="1">
      <c r="A184" s="13"/>
      <c r="B184" s="232"/>
      <c r="C184" s="233"/>
      <c r="D184" s="227" t="s">
        <v>144</v>
      </c>
      <c r="E184" s="234" t="s">
        <v>19</v>
      </c>
      <c r="F184" s="235" t="s">
        <v>426</v>
      </c>
      <c r="G184" s="233"/>
      <c r="H184" s="234" t="s">
        <v>19</v>
      </c>
      <c r="I184" s="236"/>
      <c r="J184" s="233"/>
      <c r="K184" s="233"/>
      <c r="L184" s="237"/>
      <c r="M184" s="238"/>
      <c r="N184" s="239"/>
      <c r="O184" s="239"/>
      <c r="P184" s="239"/>
      <c r="Q184" s="239"/>
      <c r="R184" s="239"/>
      <c r="S184" s="239"/>
      <c r="T184" s="239"/>
      <c r="U184" s="240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144</v>
      </c>
      <c r="AU184" s="241" t="s">
        <v>81</v>
      </c>
      <c r="AV184" s="13" t="s">
        <v>79</v>
      </c>
      <c r="AW184" s="13" t="s">
        <v>34</v>
      </c>
      <c r="AX184" s="13" t="s">
        <v>72</v>
      </c>
      <c r="AY184" s="241" t="s">
        <v>134</v>
      </c>
    </row>
    <row r="185" s="13" customFormat="1">
      <c r="A185" s="13"/>
      <c r="B185" s="232"/>
      <c r="C185" s="233"/>
      <c r="D185" s="227" t="s">
        <v>144</v>
      </c>
      <c r="E185" s="234" t="s">
        <v>19</v>
      </c>
      <c r="F185" s="235" t="s">
        <v>427</v>
      </c>
      <c r="G185" s="233"/>
      <c r="H185" s="234" t="s">
        <v>19</v>
      </c>
      <c r="I185" s="236"/>
      <c r="J185" s="233"/>
      <c r="K185" s="233"/>
      <c r="L185" s="237"/>
      <c r="M185" s="238"/>
      <c r="N185" s="239"/>
      <c r="O185" s="239"/>
      <c r="P185" s="239"/>
      <c r="Q185" s="239"/>
      <c r="R185" s="239"/>
      <c r="S185" s="239"/>
      <c r="T185" s="239"/>
      <c r="U185" s="240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144</v>
      </c>
      <c r="AU185" s="241" t="s">
        <v>81</v>
      </c>
      <c r="AV185" s="13" t="s">
        <v>79</v>
      </c>
      <c r="AW185" s="13" t="s">
        <v>34</v>
      </c>
      <c r="AX185" s="13" t="s">
        <v>72</v>
      </c>
      <c r="AY185" s="241" t="s">
        <v>134</v>
      </c>
    </row>
    <row r="186" s="13" customFormat="1">
      <c r="A186" s="13"/>
      <c r="B186" s="232"/>
      <c r="C186" s="233"/>
      <c r="D186" s="227" t="s">
        <v>144</v>
      </c>
      <c r="E186" s="234" t="s">
        <v>19</v>
      </c>
      <c r="F186" s="235" t="s">
        <v>428</v>
      </c>
      <c r="G186" s="233"/>
      <c r="H186" s="234" t="s">
        <v>19</v>
      </c>
      <c r="I186" s="236"/>
      <c r="J186" s="233"/>
      <c r="K186" s="233"/>
      <c r="L186" s="237"/>
      <c r="M186" s="238"/>
      <c r="N186" s="239"/>
      <c r="O186" s="239"/>
      <c r="P186" s="239"/>
      <c r="Q186" s="239"/>
      <c r="R186" s="239"/>
      <c r="S186" s="239"/>
      <c r="T186" s="239"/>
      <c r="U186" s="240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144</v>
      </c>
      <c r="AU186" s="241" t="s">
        <v>81</v>
      </c>
      <c r="AV186" s="13" t="s">
        <v>79</v>
      </c>
      <c r="AW186" s="13" t="s">
        <v>34</v>
      </c>
      <c r="AX186" s="13" t="s">
        <v>72</v>
      </c>
      <c r="AY186" s="241" t="s">
        <v>134</v>
      </c>
    </row>
    <row r="187" s="14" customFormat="1">
      <c r="A187" s="14"/>
      <c r="B187" s="242"/>
      <c r="C187" s="243"/>
      <c r="D187" s="227" t="s">
        <v>144</v>
      </c>
      <c r="E187" s="244" t="s">
        <v>19</v>
      </c>
      <c r="F187" s="245" t="s">
        <v>79</v>
      </c>
      <c r="G187" s="243"/>
      <c r="H187" s="246">
        <v>1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0"/>
      <c r="U187" s="251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144</v>
      </c>
      <c r="AU187" s="252" t="s">
        <v>81</v>
      </c>
      <c r="AV187" s="14" t="s">
        <v>81</v>
      </c>
      <c r="AW187" s="14" t="s">
        <v>34</v>
      </c>
      <c r="AX187" s="14" t="s">
        <v>79</v>
      </c>
      <c r="AY187" s="252" t="s">
        <v>134</v>
      </c>
    </row>
    <row r="188" s="2" customFormat="1" ht="49.05" customHeight="1">
      <c r="A188" s="39"/>
      <c r="B188" s="40"/>
      <c r="C188" s="214" t="s">
        <v>305</v>
      </c>
      <c r="D188" s="214" t="s">
        <v>136</v>
      </c>
      <c r="E188" s="215" t="s">
        <v>429</v>
      </c>
      <c r="F188" s="216" t="s">
        <v>430</v>
      </c>
      <c r="G188" s="217" t="s">
        <v>139</v>
      </c>
      <c r="H188" s="218">
        <v>1</v>
      </c>
      <c r="I188" s="219"/>
      <c r="J188" s="220">
        <f>ROUND(I188*H188,2)</f>
        <v>0</v>
      </c>
      <c r="K188" s="216" t="s">
        <v>19</v>
      </c>
      <c r="L188" s="45"/>
      <c r="M188" s="221" t="s">
        <v>19</v>
      </c>
      <c r="N188" s="222" t="s">
        <v>45</v>
      </c>
      <c r="O188" s="86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3">
        <f>S188*H188</f>
        <v>0</v>
      </c>
      <c r="U188" s="224" t="s">
        <v>19</v>
      </c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5" t="s">
        <v>140</v>
      </c>
      <c r="AT188" s="225" t="s">
        <v>136</v>
      </c>
      <c r="AU188" s="225" t="s">
        <v>81</v>
      </c>
      <c r="AY188" s="18" t="s">
        <v>134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8" t="s">
        <v>140</v>
      </c>
      <c r="BK188" s="226">
        <f>ROUND(I188*H188,2)</f>
        <v>0</v>
      </c>
      <c r="BL188" s="18" t="s">
        <v>140</v>
      </c>
      <c r="BM188" s="225" t="s">
        <v>431</v>
      </c>
    </row>
    <row r="189" s="2" customFormat="1">
      <c r="A189" s="39"/>
      <c r="B189" s="40"/>
      <c r="C189" s="41"/>
      <c r="D189" s="227" t="s">
        <v>142</v>
      </c>
      <c r="E189" s="41"/>
      <c r="F189" s="228" t="s">
        <v>430</v>
      </c>
      <c r="G189" s="41"/>
      <c r="H189" s="41"/>
      <c r="I189" s="229"/>
      <c r="J189" s="41"/>
      <c r="K189" s="41"/>
      <c r="L189" s="45"/>
      <c r="M189" s="230"/>
      <c r="N189" s="231"/>
      <c r="O189" s="86"/>
      <c r="P189" s="86"/>
      <c r="Q189" s="86"/>
      <c r="R189" s="86"/>
      <c r="S189" s="86"/>
      <c r="T189" s="86"/>
      <c r="U189" s="87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142</v>
      </c>
      <c r="AU189" s="18" t="s">
        <v>81</v>
      </c>
    </row>
    <row r="190" s="13" customFormat="1">
      <c r="A190" s="13"/>
      <c r="B190" s="232"/>
      <c r="C190" s="233"/>
      <c r="D190" s="227" t="s">
        <v>144</v>
      </c>
      <c r="E190" s="234" t="s">
        <v>19</v>
      </c>
      <c r="F190" s="235" t="s">
        <v>790</v>
      </c>
      <c r="G190" s="233"/>
      <c r="H190" s="234" t="s">
        <v>19</v>
      </c>
      <c r="I190" s="236"/>
      <c r="J190" s="233"/>
      <c r="K190" s="233"/>
      <c r="L190" s="237"/>
      <c r="M190" s="238"/>
      <c r="N190" s="239"/>
      <c r="O190" s="239"/>
      <c r="P190" s="239"/>
      <c r="Q190" s="239"/>
      <c r="R190" s="239"/>
      <c r="S190" s="239"/>
      <c r="T190" s="239"/>
      <c r="U190" s="240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144</v>
      </c>
      <c r="AU190" s="241" t="s">
        <v>81</v>
      </c>
      <c r="AV190" s="13" t="s">
        <v>79</v>
      </c>
      <c r="AW190" s="13" t="s">
        <v>34</v>
      </c>
      <c r="AX190" s="13" t="s">
        <v>72</v>
      </c>
      <c r="AY190" s="241" t="s">
        <v>134</v>
      </c>
    </row>
    <row r="191" s="13" customFormat="1">
      <c r="A191" s="13"/>
      <c r="B191" s="232"/>
      <c r="C191" s="233"/>
      <c r="D191" s="227" t="s">
        <v>144</v>
      </c>
      <c r="E191" s="234" t="s">
        <v>19</v>
      </c>
      <c r="F191" s="235" t="s">
        <v>791</v>
      </c>
      <c r="G191" s="233"/>
      <c r="H191" s="234" t="s">
        <v>19</v>
      </c>
      <c r="I191" s="236"/>
      <c r="J191" s="233"/>
      <c r="K191" s="233"/>
      <c r="L191" s="237"/>
      <c r="M191" s="238"/>
      <c r="N191" s="239"/>
      <c r="O191" s="239"/>
      <c r="P191" s="239"/>
      <c r="Q191" s="239"/>
      <c r="R191" s="239"/>
      <c r="S191" s="239"/>
      <c r="T191" s="239"/>
      <c r="U191" s="240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144</v>
      </c>
      <c r="AU191" s="241" t="s">
        <v>81</v>
      </c>
      <c r="AV191" s="13" t="s">
        <v>79</v>
      </c>
      <c r="AW191" s="13" t="s">
        <v>34</v>
      </c>
      <c r="AX191" s="13" t="s">
        <v>72</v>
      </c>
      <c r="AY191" s="241" t="s">
        <v>134</v>
      </c>
    </row>
    <row r="192" s="13" customFormat="1">
      <c r="A192" s="13"/>
      <c r="B192" s="232"/>
      <c r="C192" s="233"/>
      <c r="D192" s="227" t="s">
        <v>144</v>
      </c>
      <c r="E192" s="234" t="s">
        <v>19</v>
      </c>
      <c r="F192" s="235" t="s">
        <v>792</v>
      </c>
      <c r="G192" s="233"/>
      <c r="H192" s="234" t="s">
        <v>19</v>
      </c>
      <c r="I192" s="236"/>
      <c r="J192" s="233"/>
      <c r="K192" s="233"/>
      <c r="L192" s="237"/>
      <c r="M192" s="238"/>
      <c r="N192" s="239"/>
      <c r="O192" s="239"/>
      <c r="P192" s="239"/>
      <c r="Q192" s="239"/>
      <c r="R192" s="239"/>
      <c r="S192" s="239"/>
      <c r="T192" s="239"/>
      <c r="U192" s="240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144</v>
      </c>
      <c r="AU192" s="241" t="s">
        <v>81</v>
      </c>
      <c r="AV192" s="13" t="s">
        <v>79</v>
      </c>
      <c r="AW192" s="13" t="s">
        <v>34</v>
      </c>
      <c r="AX192" s="13" t="s">
        <v>72</v>
      </c>
      <c r="AY192" s="241" t="s">
        <v>134</v>
      </c>
    </row>
    <row r="193" s="14" customFormat="1">
      <c r="A193" s="14"/>
      <c r="B193" s="242"/>
      <c r="C193" s="243"/>
      <c r="D193" s="227" t="s">
        <v>144</v>
      </c>
      <c r="E193" s="244" t="s">
        <v>19</v>
      </c>
      <c r="F193" s="245" t="s">
        <v>79</v>
      </c>
      <c r="G193" s="243"/>
      <c r="H193" s="246">
        <v>1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0"/>
      <c r="U193" s="251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144</v>
      </c>
      <c r="AU193" s="252" t="s">
        <v>81</v>
      </c>
      <c r="AV193" s="14" t="s">
        <v>81</v>
      </c>
      <c r="AW193" s="14" t="s">
        <v>34</v>
      </c>
      <c r="AX193" s="14" t="s">
        <v>72</v>
      </c>
      <c r="AY193" s="252" t="s">
        <v>134</v>
      </c>
    </row>
    <row r="194" s="15" customFormat="1">
      <c r="A194" s="15"/>
      <c r="B194" s="255"/>
      <c r="C194" s="256"/>
      <c r="D194" s="227" t="s">
        <v>144</v>
      </c>
      <c r="E194" s="257" t="s">
        <v>19</v>
      </c>
      <c r="F194" s="258" t="s">
        <v>158</v>
      </c>
      <c r="G194" s="256"/>
      <c r="H194" s="259">
        <v>1</v>
      </c>
      <c r="I194" s="260"/>
      <c r="J194" s="256"/>
      <c r="K194" s="256"/>
      <c r="L194" s="261"/>
      <c r="M194" s="262"/>
      <c r="N194" s="263"/>
      <c r="O194" s="263"/>
      <c r="P194" s="263"/>
      <c r="Q194" s="263"/>
      <c r="R194" s="263"/>
      <c r="S194" s="263"/>
      <c r="T194" s="263"/>
      <c r="U194" s="264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5" t="s">
        <v>144</v>
      </c>
      <c r="AU194" s="265" t="s">
        <v>81</v>
      </c>
      <c r="AV194" s="15" t="s">
        <v>140</v>
      </c>
      <c r="AW194" s="15" t="s">
        <v>34</v>
      </c>
      <c r="AX194" s="15" t="s">
        <v>79</v>
      </c>
      <c r="AY194" s="265" t="s">
        <v>134</v>
      </c>
    </row>
    <row r="195" s="2" customFormat="1" ht="16.5" customHeight="1">
      <c r="A195" s="39"/>
      <c r="B195" s="40"/>
      <c r="C195" s="214" t="s">
        <v>314</v>
      </c>
      <c r="D195" s="214" t="s">
        <v>136</v>
      </c>
      <c r="E195" s="215" t="s">
        <v>432</v>
      </c>
      <c r="F195" s="216" t="s">
        <v>433</v>
      </c>
      <c r="G195" s="217" t="s">
        <v>139</v>
      </c>
      <c r="H195" s="218">
        <v>1</v>
      </c>
      <c r="I195" s="219"/>
      <c r="J195" s="220">
        <f>ROUND(I195*H195,2)</f>
        <v>0</v>
      </c>
      <c r="K195" s="216" t="s">
        <v>19</v>
      </c>
      <c r="L195" s="45"/>
      <c r="M195" s="221" t="s">
        <v>19</v>
      </c>
      <c r="N195" s="222" t="s">
        <v>45</v>
      </c>
      <c r="O195" s="86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3">
        <f>S195*H195</f>
        <v>0</v>
      </c>
      <c r="U195" s="224" t="s">
        <v>19</v>
      </c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5" t="s">
        <v>140</v>
      </c>
      <c r="AT195" s="225" t="s">
        <v>136</v>
      </c>
      <c r="AU195" s="225" t="s">
        <v>81</v>
      </c>
      <c r="AY195" s="18" t="s">
        <v>134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8" t="s">
        <v>140</v>
      </c>
      <c r="BK195" s="226">
        <f>ROUND(I195*H195,2)</f>
        <v>0</v>
      </c>
      <c r="BL195" s="18" t="s">
        <v>140</v>
      </c>
      <c r="BM195" s="225" t="s">
        <v>434</v>
      </c>
    </row>
    <row r="196" s="2" customFormat="1">
      <c r="A196" s="39"/>
      <c r="B196" s="40"/>
      <c r="C196" s="41"/>
      <c r="D196" s="227" t="s">
        <v>142</v>
      </c>
      <c r="E196" s="41"/>
      <c r="F196" s="228" t="s">
        <v>433</v>
      </c>
      <c r="G196" s="41"/>
      <c r="H196" s="41"/>
      <c r="I196" s="229"/>
      <c r="J196" s="41"/>
      <c r="K196" s="41"/>
      <c r="L196" s="45"/>
      <c r="M196" s="230"/>
      <c r="N196" s="231"/>
      <c r="O196" s="86"/>
      <c r="P196" s="86"/>
      <c r="Q196" s="86"/>
      <c r="R196" s="86"/>
      <c r="S196" s="86"/>
      <c r="T196" s="86"/>
      <c r="U196" s="87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142</v>
      </c>
      <c r="AU196" s="18" t="s">
        <v>81</v>
      </c>
    </row>
    <row r="197" s="13" customFormat="1">
      <c r="A197" s="13"/>
      <c r="B197" s="232"/>
      <c r="C197" s="233"/>
      <c r="D197" s="227" t="s">
        <v>144</v>
      </c>
      <c r="E197" s="234" t="s">
        <v>19</v>
      </c>
      <c r="F197" s="235" t="s">
        <v>435</v>
      </c>
      <c r="G197" s="233"/>
      <c r="H197" s="234" t="s">
        <v>19</v>
      </c>
      <c r="I197" s="236"/>
      <c r="J197" s="233"/>
      <c r="K197" s="233"/>
      <c r="L197" s="237"/>
      <c r="M197" s="238"/>
      <c r="N197" s="239"/>
      <c r="O197" s="239"/>
      <c r="P197" s="239"/>
      <c r="Q197" s="239"/>
      <c r="R197" s="239"/>
      <c r="S197" s="239"/>
      <c r="T197" s="239"/>
      <c r="U197" s="240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144</v>
      </c>
      <c r="AU197" s="241" t="s">
        <v>81</v>
      </c>
      <c r="AV197" s="13" t="s">
        <v>79</v>
      </c>
      <c r="AW197" s="13" t="s">
        <v>34</v>
      </c>
      <c r="AX197" s="13" t="s">
        <v>72</v>
      </c>
      <c r="AY197" s="241" t="s">
        <v>134</v>
      </c>
    </row>
    <row r="198" s="14" customFormat="1">
      <c r="A198" s="14"/>
      <c r="B198" s="242"/>
      <c r="C198" s="243"/>
      <c r="D198" s="227" t="s">
        <v>144</v>
      </c>
      <c r="E198" s="244" t="s">
        <v>19</v>
      </c>
      <c r="F198" s="245" t="s">
        <v>79</v>
      </c>
      <c r="G198" s="243"/>
      <c r="H198" s="246">
        <v>1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0"/>
      <c r="U198" s="251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144</v>
      </c>
      <c r="AU198" s="252" t="s">
        <v>81</v>
      </c>
      <c r="AV198" s="14" t="s">
        <v>81</v>
      </c>
      <c r="AW198" s="14" t="s">
        <v>34</v>
      </c>
      <c r="AX198" s="14" t="s">
        <v>79</v>
      </c>
      <c r="AY198" s="252" t="s">
        <v>134</v>
      </c>
    </row>
    <row r="199" s="2" customFormat="1" ht="37.8" customHeight="1">
      <c r="A199" s="39"/>
      <c r="B199" s="40"/>
      <c r="C199" s="214" t="s">
        <v>436</v>
      </c>
      <c r="D199" s="214" t="s">
        <v>136</v>
      </c>
      <c r="E199" s="215" t="s">
        <v>437</v>
      </c>
      <c r="F199" s="216" t="s">
        <v>438</v>
      </c>
      <c r="G199" s="217" t="s">
        <v>139</v>
      </c>
      <c r="H199" s="218">
        <v>1</v>
      </c>
      <c r="I199" s="219"/>
      <c r="J199" s="220">
        <f>ROUND(I199*H199,2)</f>
        <v>0</v>
      </c>
      <c r="K199" s="216" t="s">
        <v>19</v>
      </c>
      <c r="L199" s="45"/>
      <c r="M199" s="221" t="s">
        <v>19</v>
      </c>
      <c r="N199" s="222" t="s">
        <v>45</v>
      </c>
      <c r="O199" s="86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3">
        <f>S199*H199</f>
        <v>0</v>
      </c>
      <c r="U199" s="224" t="s">
        <v>19</v>
      </c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5" t="s">
        <v>140</v>
      </c>
      <c r="AT199" s="225" t="s">
        <v>136</v>
      </c>
      <c r="AU199" s="225" t="s">
        <v>81</v>
      </c>
      <c r="AY199" s="18" t="s">
        <v>134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8" t="s">
        <v>140</v>
      </c>
      <c r="BK199" s="226">
        <f>ROUND(I199*H199,2)</f>
        <v>0</v>
      </c>
      <c r="BL199" s="18" t="s">
        <v>140</v>
      </c>
      <c r="BM199" s="225" t="s">
        <v>439</v>
      </c>
    </row>
    <row r="200" s="2" customFormat="1">
      <c r="A200" s="39"/>
      <c r="B200" s="40"/>
      <c r="C200" s="41"/>
      <c r="D200" s="227" t="s">
        <v>142</v>
      </c>
      <c r="E200" s="41"/>
      <c r="F200" s="228" t="s">
        <v>438</v>
      </c>
      <c r="G200" s="41"/>
      <c r="H200" s="41"/>
      <c r="I200" s="229"/>
      <c r="J200" s="41"/>
      <c r="K200" s="41"/>
      <c r="L200" s="45"/>
      <c r="M200" s="230"/>
      <c r="N200" s="231"/>
      <c r="O200" s="86"/>
      <c r="P200" s="86"/>
      <c r="Q200" s="86"/>
      <c r="R200" s="86"/>
      <c r="S200" s="86"/>
      <c r="T200" s="86"/>
      <c r="U200" s="87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142</v>
      </c>
      <c r="AU200" s="18" t="s">
        <v>81</v>
      </c>
    </row>
    <row r="201" s="13" customFormat="1">
      <c r="A201" s="13"/>
      <c r="B201" s="232"/>
      <c r="C201" s="233"/>
      <c r="D201" s="227" t="s">
        <v>144</v>
      </c>
      <c r="E201" s="234" t="s">
        <v>19</v>
      </c>
      <c r="F201" s="235" t="s">
        <v>435</v>
      </c>
      <c r="G201" s="233"/>
      <c r="H201" s="234" t="s">
        <v>19</v>
      </c>
      <c r="I201" s="236"/>
      <c r="J201" s="233"/>
      <c r="K201" s="233"/>
      <c r="L201" s="237"/>
      <c r="M201" s="238"/>
      <c r="N201" s="239"/>
      <c r="O201" s="239"/>
      <c r="P201" s="239"/>
      <c r="Q201" s="239"/>
      <c r="R201" s="239"/>
      <c r="S201" s="239"/>
      <c r="T201" s="239"/>
      <c r="U201" s="240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144</v>
      </c>
      <c r="AU201" s="241" t="s">
        <v>81</v>
      </c>
      <c r="AV201" s="13" t="s">
        <v>79</v>
      </c>
      <c r="AW201" s="13" t="s">
        <v>34</v>
      </c>
      <c r="AX201" s="13" t="s">
        <v>72</v>
      </c>
      <c r="AY201" s="241" t="s">
        <v>134</v>
      </c>
    </row>
    <row r="202" s="14" customFormat="1">
      <c r="A202" s="14"/>
      <c r="B202" s="242"/>
      <c r="C202" s="243"/>
      <c r="D202" s="227" t="s">
        <v>144</v>
      </c>
      <c r="E202" s="244" t="s">
        <v>19</v>
      </c>
      <c r="F202" s="245" t="s">
        <v>79</v>
      </c>
      <c r="G202" s="243"/>
      <c r="H202" s="246">
        <v>1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0"/>
      <c r="U202" s="251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144</v>
      </c>
      <c r="AU202" s="252" t="s">
        <v>81</v>
      </c>
      <c r="AV202" s="14" t="s">
        <v>81</v>
      </c>
      <c r="AW202" s="14" t="s">
        <v>34</v>
      </c>
      <c r="AX202" s="14" t="s">
        <v>79</v>
      </c>
      <c r="AY202" s="252" t="s">
        <v>134</v>
      </c>
    </row>
    <row r="203" s="2" customFormat="1" ht="21.75" customHeight="1">
      <c r="A203" s="39"/>
      <c r="B203" s="40"/>
      <c r="C203" s="214" t="s">
        <v>440</v>
      </c>
      <c r="D203" s="214" t="s">
        <v>136</v>
      </c>
      <c r="E203" s="215" t="s">
        <v>451</v>
      </c>
      <c r="F203" s="216" t="s">
        <v>452</v>
      </c>
      <c r="G203" s="217" t="s">
        <v>139</v>
      </c>
      <c r="H203" s="218">
        <v>1</v>
      </c>
      <c r="I203" s="219"/>
      <c r="J203" s="220">
        <f>ROUND(I203*H203,2)</f>
        <v>0</v>
      </c>
      <c r="K203" s="216" t="s">
        <v>19</v>
      </c>
      <c r="L203" s="45"/>
      <c r="M203" s="221" t="s">
        <v>19</v>
      </c>
      <c r="N203" s="222" t="s">
        <v>45</v>
      </c>
      <c r="O203" s="86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3">
        <f>S203*H203</f>
        <v>0</v>
      </c>
      <c r="U203" s="224" t="s">
        <v>19</v>
      </c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5" t="s">
        <v>453</v>
      </c>
      <c r="AT203" s="225" t="s">
        <v>136</v>
      </c>
      <c r="AU203" s="225" t="s">
        <v>81</v>
      </c>
      <c r="AY203" s="18" t="s">
        <v>134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8" t="s">
        <v>140</v>
      </c>
      <c r="BK203" s="226">
        <f>ROUND(I203*H203,2)</f>
        <v>0</v>
      </c>
      <c r="BL203" s="18" t="s">
        <v>453</v>
      </c>
      <c r="BM203" s="225" t="s">
        <v>454</v>
      </c>
    </row>
    <row r="204" s="2" customFormat="1">
      <c r="A204" s="39"/>
      <c r="B204" s="40"/>
      <c r="C204" s="41"/>
      <c r="D204" s="227" t="s">
        <v>142</v>
      </c>
      <c r="E204" s="41"/>
      <c r="F204" s="228" t="s">
        <v>452</v>
      </c>
      <c r="G204" s="41"/>
      <c r="H204" s="41"/>
      <c r="I204" s="229"/>
      <c r="J204" s="41"/>
      <c r="K204" s="41"/>
      <c r="L204" s="45"/>
      <c r="M204" s="230"/>
      <c r="N204" s="231"/>
      <c r="O204" s="86"/>
      <c r="P204" s="86"/>
      <c r="Q204" s="86"/>
      <c r="R204" s="86"/>
      <c r="S204" s="86"/>
      <c r="T204" s="86"/>
      <c r="U204" s="87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142</v>
      </c>
      <c r="AU204" s="18" t="s">
        <v>81</v>
      </c>
    </row>
    <row r="205" s="13" customFormat="1">
      <c r="A205" s="13"/>
      <c r="B205" s="232"/>
      <c r="C205" s="233"/>
      <c r="D205" s="227" t="s">
        <v>144</v>
      </c>
      <c r="E205" s="234" t="s">
        <v>19</v>
      </c>
      <c r="F205" s="235" t="s">
        <v>455</v>
      </c>
      <c r="G205" s="233"/>
      <c r="H205" s="234" t="s">
        <v>19</v>
      </c>
      <c r="I205" s="236"/>
      <c r="J205" s="233"/>
      <c r="K205" s="233"/>
      <c r="L205" s="237"/>
      <c r="M205" s="238"/>
      <c r="N205" s="239"/>
      <c r="O205" s="239"/>
      <c r="P205" s="239"/>
      <c r="Q205" s="239"/>
      <c r="R205" s="239"/>
      <c r="S205" s="239"/>
      <c r="T205" s="239"/>
      <c r="U205" s="240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144</v>
      </c>
      <c r="AU205" s="241" t="s">
        <v>81</v>
      </c>
      <c r="AV205" s="13" t="s">
        <v>79</v>
      </c>
      <c r="AW205" s="13" t="s">
        <v>34</v>
      </c>
      <c r="AX205" s="13" t="s">
        <v>72</v>
      </c>
      <c r="AY205" s="241" t="s">
        <v>134</v>
      </c>
    </row>
    <row r="206" s="13" customFormat="1">
      <c r="A206" s="13"/>
      <c r="B206" s="232"/>
      <c r="C206" s="233"/>
      <c r="D206" s="227" t="s">
        <v>144</v>
      </c>
      <c r="E206" s="234" t="s">
        <v>19</v>
      </c>
      <c r="F206" s="235" t="s">
        <v>456</v>
      </c>
      <c r="G206" s="233"/>
      <c r="H206" s="234" t="s">
        <v>19</v>
      </c>
      <c r="I206" s="236"/>
      <c r="J206" s="233"/>
      <c r="K206" s="233"/>
      <c r="L206" s="237"/>
      <c r="M206" s="238"/>
      <c r="N206" s="239"/>
      <c r="O206" s="239"/>
      <c r="P206" s="239"/>
      <c r="Q206" s="239"/>
      <c r="R206" s="239"/>
      <c r="S206" s="239"/>
      <c r="T206" s="239"/>
      <c r="U206" s="240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144</v>
      </c>
      <c r="AU206" s="241" t="s">
        <v>81</v>
      </c>
      <c r="AV206" s="13" t="s">
        <v>79</v>
      </c>
      <c r="AW206" s="13" t="s">
        <v>34</v>
      </c>
      <c r="AX206" s="13" t="s">
        <v>72</v>
      </c>
      <c r="AY206" s="241" t="s">
        <v>134</v>
      </c>
    </row>
    <row r="207" s="14" customFormat="1">
      <c r="A207" s="14"/>
      <c r="B207" s="242"/>
      <c r="C207" s="243"/>
      <c r="D207" s="227" t="s">
        <v>144</v>
      </c>
      <c r="E207" s="244" t="s">
        <v>19</v>
      </c>
      <c r="F207" s="245" t="s">
        <v>79</v>
      </c>
      <c r="G207" s="243"/>
      <c r="H207" s="246">
        <v>1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0"/>
      <c r="U207" s="251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144</v>
      </c>
      <c r="AU207" s="252" t="s">
        <v>81</v>
      </c>
      <c r="AV207" s="14" t="s">
        <v>81</v>
      </c>
      <c r="AW207" s="14" t="s">
        <v>34</v>
      </c>
      <c r="AX207" s="14" t="s">
        <v>79</v>
      </c>
      <c r="AY207" s="252" t="s">
        <v>134</v>
      </c>
    </row>
    <row r="208" s="2" customFormat="1" ht="33" customHeight="1">
      <c r="A208" s="39"/>
      <c r="B208" s="40"/>
      <c r="C208" s="214" t="s">
        <v>450</v>
      </c>
      <c r="D208" s="214" t="s">
        <v>136</v>
      </c>
      <c r="E208" s="215" t="s">
        <v>457</v>
      </c>
      <c r="F208" s="216" t="s">
        <v>458</v>
      </c>
      <c r="G208" s="217" t="s">
        <v>139</v>
      </c>
      <c r="H208" s="218">
        <v>1</v>
      </c>
      <c r="I208" s="219"/>
      <c r="J208" s="220">
        <f>ROUND(I208*H208,2)</f>
        <v>0</v>
      </c>
      <c r="K208" s="216" t="s">
        <v>19</v>
      </c>
      <c r="L208" s="45"/>
      <c r="M208" s="221" t="s">
        <v>19</v>
      </c>
      <c r="N208" s="222" t="s">
        <v>45</v>
      </c>
      <c r="O208" s="86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3">
        <f>S208*H208</f>
        <v>0</v>
      </c>
      <c r="U208" s="224" t="s">
        <v>19</v>
      </c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5" t="s">
        <v>140</v>
      </c>
      <c r="AT208" s="225" t="s">
        <v>136</v>
      </c>
      <c r="AU208" s="225" t="s">
        <v>81</v>
      </c>
      <c r="AY208" s="18" t="s">
        <v>134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8" t="s">
        <v>140</v>
      </c>
      <c r="BK208" s="226">
        <f>ROUND(I208*H208,2)</f>
        <v>0</v>
      </c>
      <c r="BL208" s="18" t="s">
        <v>140</v>
      </c>
      <c r="BM208" s="225" t="s">
        <v>459</v>
      </c>
    </row>
    <row r="209" s="2" customFormat="1">
      <c r="A209" s="39"/>
      <c r="B209" s="40"/>
      <c r="C209" s="41"/>
      <c r="D209" s="227" t="s">
        <v>142</v>
      </c>
      <c r="E209" s="41"/>
      <c r="F209" s="228" t="s">
        <v>458</v>
      </c>
      <c r="G209" s="41"/>
      <c r="H209" s="41"/>
      <c r="I209" s="229"/>
      <c r="J209" s="41"/>
      <c r="K209" s="41"/>
      <c r="L209" s="45"/>
      <c r="M209" s="230"/>
      <c r="N209" s="231"/>
      <c r="O209" s="86"/>
      <c r="P209" s="86"/>
      <c r="Q209" s="86"/>
      <c r="R209" s="86"/>
      <c r="S209" s="86"/>
      <c r="T209" s="86"/>
      <c r="U209" s="87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142</v>
      </c>
      <c r="AU209" s="18" t="s">
        <v>81</v>
      </c>
    </row>
    <row r="210" s="13" customFormat="1">
      <c r="A210" s="13"/>
      <c r="B210" s="232"/>
      <c r="C210" s="233"/>
      <c r="D210" s="227" t="s">
        <v>144</v>
      </c>
      <c r="E210" s="234" t="s">
        <v>19</v>
      </c>
      <c r="F210" s="235" t="s">
        <v>460</v>
      </c>
      <c r="G210" s="233"/>
      <c r="H210" s="234" t="s">
        <v>19</v>
      </c>
      <c r="I210" s="236"/>
      <c r="J210" s="233"/>
      <c r="K210" s="233"/>
      <c r="L210" s="237"/>
      <c r="M210" s="238"/>
      <c r="N210" s="239"/>
      <c r="O210" s="239"/>
      <c r="P210" s="239"/>
      <c r="Q210" s="239"/>
      <c r="R210" s="239"/>
      <c r="S210" s="239"/>
      <c r="T210" s="239"/>
      <c r="U210" s="240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144</v>
      </c>
      <c r="AU210" s="241" t="s">
        <v>81</v>
      </c>
      <c r="AV210" s="13" t="s">
        <v>79</v>
      </c>
      <c r="AW210" s="13" t="s">
        <v>34</v>
      </c>
      <c r="AX210" s="13" t="s">
        <v>72</v>
      </c>
      <c r="AY210" s="241" t="s">
        <v>134</v>
      </c>
    </row>
    <row r="211" s="14" customFormat="1">
      <c r="A211" s="14"/>
      <c r="B211" s="242"/>
      <c r="C211" s="243"/>
      <c r="D211" s="227" t="s">
        <v>144</v>
      </c>
      <c r="E211" s="244" t="s">
        <v>19</v>
      </c>
      <c r="F211" s="245" t="s">
        <v>79</v>
      </c>
      <c r="G211" s="243"/>
      <c r="H211" s="246">
        <v>1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0"/>
      <c r="U211" s="251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144</v>
      </c>
      <c r="AU211" s="252" t="s">
        <v>81</v>
      </c>
      <c r="AV211" s="14" t="s">
        <v>81</v>
      </c>
      <c r="AW211" s="14" t="s">
        <v>34</v>
      </c>
      <c r="AX211" s="14" t="s">
        <v>79</v>
      </c>
      <c r="AY211" s="252" t="s">
        <v>134</v>
      </c>
    </row>
    <row r="212" s="2" customFormat="1" ht="16.5" customHeight="1">
      <c r="A212" s="39"/>
      <c r="B212" s="40"/>
      <c r="C212" s="214" t="s">
        <v>291</v>
      </c>
      <c r="D212" s="214" t="s">
        <v>136</v>
      </c>
      <c r="E212" s="215" t="s">
        <v>462</v>
      </c>
      <c r="F212" s="216" t="s">
        <v>463</v>
      </c>
      <c r="G212" s="217" t="s">
        <v>139</v>
      </c>
      <c r="H212" s="218">
        <v>1</v>
      </c>
      <c r="I212" s="219"/>
      <c r="J212" s="220">
        <f>ROUND(I212*H212,2)</f>
        <v>0</v>
      </c>
      <c r="K212" s="216" t="s">
        <v>19</v>
      </c>
      <c r="L212" s="45"/>
      <c r="M212" s="221" t="s">
        <v>19</v>
      </c>
      <c r="N212" s="222" t="s">
        <v>45</v>
      </c>
      <c r="O212" s="86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3">
        <f>S212*H212</f>
        <v>0</v>
      </c>
      <c r="U212" s="224" t="s">
        <v>19</v>
      </c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5" t="s">
        <v>140</v>
      </c>
      <c r="AT212" s="225" t="s">
        <v>136</v>
      </c>
      <c r="AU212" s="225" t="s">
        <v>81</v>
      </c>
      <c r="AY212" s="18" t="s">
        <v>134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8" t="s">
        <v>140</v>
      </c>
      <c r="BK212" s="226">
        <f>ROUND(I212*H212,2)</f>
        <v>0</v>
      </c>
      <c r="BL212" s="18" t="s">
        <v>140</v>
      </c>
      <c r="BM212" s="225" t="s">
        <v>464</v>
      </c>
    </row>
    <row r="213" s="2" customFormat="1">
      <c r="A213" s="39"/>
      <c r="B213" s="40"/>
      <c r="C213" s="41"/>
      <c r="D213" s="227" t="s">
        <v>142</v>
      </c>
      <c r="E213" s="41"/>
      <c r="F213" s="228" t="s">
        <v>463</v>
      </c>
      <c r="G213" s="41"/>
      <c r="H213" s="41"/>
      <c r="I213" s="229"/>
      <c r="J213" s="41"/>
      <c r="K213" s="41"/>
      <c r="L213" s="45"/>
      <c r="M213" s="230"/>
      <c r="N213" s="231"/>
      <c r="O213" s="86"/>
      <c r="P213" s="86"/>
      <c r="Q213" s="86"/>
      <c r="R213" s="86"/>
      <c r="S213" s="86"/>
      <c r="T213" s="86"/>
      <c r="U213" s="87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142</v>
      </c>
      <c r="AU213" s="18" t="s">
        <v>81</v>
      </c>
    </row>
    <row r="214" s="13" customFormat="1">
      <c r="A214" s="13"/>
      <c r="B214" s="232"/>
      <c r="C214" s="233"/>
      <c r="D214" s="227" t="s">
        <v>144</v>
      </c>
      <c r="E214" s="234" t="s">
        <v>19</v>
      </c>
      <c r="F214" s="235" t="s">
        <v>465</v>
      </c>
      <c r="G214" s="233"/>
      <c r="H214" s="234" t="s">
        <v>19</v>
      </c>
      <c r="I214" s="236"/>
      <c r="J214" s="233"/>
      <c r="K214" s="233"/>
      <c r="L214" s="237"/>
      <c r="M214" s="238"/>
      <c r="N214" s="239"/>
      <c r="O214" s="239"/>
      <c r="P214" s="239"/>
      <c r="Q214" s="239"/>
      <c r="R214" s="239"/>
      <c r="S214" s="239"/>
      <c r="T214" s="239"/>
      <c r="U214" s="240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144</v>
      </c>
      <c r="AU214" s="241" t="s">
        <v>81</v>
      </c>
      <c r="AV214" s="13" t="s">
        <v>79</v>
      </c>
      <c r="AW214" s="13" t="s">
        <v>34</v>
      </c>
      <c r="AX214" s="13" t="s">
        <v>72</v>
      </c>
      <c r="AY214" s="241" t="s">
        <v>134</v>
      </c>
    </row>
    <row r="215" s="14" customFormat="1">
      <c r="A215" s="14"/>
      <c r="B215" s="242"/>
      <c r="C215" s="243"/>
      <c r="D215" s="227" t="s">
        <v>144</v>
      </c>
      <c r="E215" s="244" t="s">
        <v>19</v>
      </c>
      <c r="F215" s="245" t="s">
        <v>79</v>
      </c>
      <c r="G215" s="243"/>
      <c r="H215" s="246">
        <v>1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0"/>
      <c r="U215" s="251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2" t="s">
        <v>144</v>
      </c>
      <c r="AU215" s="252" t="s">
        <v>81</v>
      </c>
      <c r="AV215" s="14" t="s">
        <v>81</v>
      </c>
      <c r="AW215" s="14" t="s">
        <v>34</v>
      </c>
      <c r="AX215" s="14" t="s">
        <v>72</v>
      </c>
      <c r="AY215" s="252" t="s">
        <v>134</v>
      </c>
    </row>
    <row r="216" s="15" customFormat="1">
      <c r="A216" s="15"/>
      <c r="B216" s="255"/>
      <c r="C216" s="256"/>
      <c r="D216" s="227" t="s">
        <v>144</v>
      </c>
      <c r="E216" s="257" t="s">
        <v>19</v>
      </c>
      <c r="F216" s="258" t="s">
        <v>158</v>
      </c>
      <c r="G216" s="256"/>
      <c r="H216" s="259">
        <v>1</v>
      </c>
      <c r="I216" s="260"/>
      <c r="J216" s="256"/>
      <c r="K216" s="256"/>
      <c r="L216" s="261"/>
      <c r="M216" s="267"/>
      <c r="N216" s="268"/>
      <c r="O216" s="268"/>
      <c r="P216" s="268"/>
      <c r="Q216" s="268"/>
      <c r="R216" s="268"/>
      <c r="S216" s="268"/>
      <c r="T216" s="268"/>
      <c r="U216" s="269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5" t="s">
        <v>144</v>
      </c>
      <c r="AU216" s="265" t="s">
        <v>81</v>
      </c>
      <c r="AV216" s="15" t="s">
        <v>140</v>
      </c>
      <c r="AW216" s="15" t="s">
        <v>34</v>
      </c>
      <c r="AX216" s="15" t="s">
        <v>79</v>
      </c>
      <c r="AY216" s="265" t="s">
        <v>134</v>
      </c>
    </row>
    <row r="217" s="2" customFormat="1" ht="6.96" customHeight="1">
      <c r="A217" s="39"/>
      <c r="B217" s="61"/>
      <c r="C217" s="62"/>
      <c r="D217" s="62"/>
      <c r="E217" s="62"/>
      <c r="F217" s="62"/>
      <c r="G217" s="62"/>
      <c r="H217" s="62"/>
      <c r="I217" s="62"/>
      <c r="J217" s="62"/>
      <c r="K217" s="62"/>
      <c r="L217" s="45"/>
      <c r="M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</row>
  </sheetData>
  <sheetProtection sheet="1" autoFilter="0" formatColumns="0" formatRows="0" objects="1" scenarios="1" spinCount="100000" saltValue="lKywdsVTd87ObPfScMfxc4DRojcYdTOaHa7PK5jj9NTRIkdrm5jQRhS0PXiNbPBtq5ANeFdElv9XZv/dsU3VgQ==" hashValue="1VRp+L/++mFrQCxFt8DOM+I8MU3RAB3cE9ED5/lGDvppGUZc/3COOBln6TCIRuxY5qgQTWwIkTh54z7zJQQB2w==" algorithmName="SHA-512" password="CC35"/>
  <autoFilter ref="C89:K21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118" r:id="rId1" display="https://podminky.urs.cz/item/CS_URS_2025_01/184818232"/>
    <hyperlink ref="F179" r:id="rId2" display="https://podminky.urs.cz/item/CS_URS_2024_02/04141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Marcel Chmelík</dc:creator>
  <cp:lastModifiedBy>Marcel Chmelík</cp:lastModifiedBy>
  <dcterms:created xsi:type="dcterms:W3CDTF">2025-05-13T08:02:44Z</dcterms:created>
  <dcterms:modified xsi:type="dcterms:W3CDTF">2025-05-13T08:02:52Z</dcterms:modified>
</cp:coreProperties>
</file>